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15450" windowHeight="12390" firstSheet="1" activeTab="7"/>
  </bookViews>
  <sheets>
    <sheet name="таблица 1_ОО СПО" sheetId="1" r:id="rId1"/>
    <sheet name="таблица 2" sheetId="2" r:id="rId2"/>
    <sheet name="таблица 3" sheetId="3" r:id="rId3"/>
    <sheet name="таблица 4" sheetId="4" r:id="rId4"/>
    <sheet name="таблица 5" sheetId="5" r:id="rId5"/>
    <sheet name="таблица 6" sheetId="6" r:id="rId6"/>
    <sheet name="таблица 7" sheetId="7" r:id="rId7"/>
    <sheet name="таблица 8" sheetId="8" r:id="rId8"/>
  </sheets>
  <definedNames/>
  <calcPr fullCalcOnLoad="1"/>
</workbook>
</file>

<file path=xl/sharedStrings.xml><?xml version="1.0" encoding="utf-8"?>
<sst xmlns="http://schemas.openxmlformats.org/spreadsheetml/2006/main" count="5977" uniqueCount="2139">
  <si>
    <t>МФУ</t>
  </si>
  <si>
    <t>в библиотеке</t>
  </si>
  <si>
    <t>Образование</t>
  </si>
  <si>
    <t>Специальность по диплому</t>
  </si>
  <si>
    <t>Квалификационная категория</t>
  </si>
  <si>
    <t>Звание</t>
  </si>
  <si>
    <t>Учебная нагрузка</t>
  </si>
  <si>
    <t>Год окончания</t>
  </si>
  <si>
    <t>Год</t>
  </si>
  <si>
    <t>Место прохождения</t>
  </si>
  <si>
    <t xml:space="preserve">Название учебного учреждения, которое окончил(а) </t>
  </si>
  <si>
    <t>интерактивных досок</t>
  </si>
  <si>
    <t>сканеров</t>
  </si>
  <si>
    <t>Количество 
компьютерных классов/кабинетов "Информатика и ИКТ"</t>
  </si>
  <si>
    <t xml:space="preserve">Количество ЛВС, подключенных к Интернет </t>
  </si>
  <si>
    <t>Наличие в организации сервера        
 (да-1, нет-0)</t>
  </si>
  <si>
    <t xml:space="preserve">Количество ПК, находящихся в составе  ЛВС </t>
  </si>
  <si>
    <t>Общее количество ПК, подключенных к сети Интернет</t>
  </si>
  <si>
    <t>Количество компьютеров, подключенных к сети Интернет. Из них:</t>
  </si>
  <si>
    <t>в компьютерных классах/кабинетах "Информатика и ИКТ"</t>
  </si>
  <si>
    <t>Средняя скорость доступа к сети Интернет</t>
  </si>
  <si>
    <t>Наличие в ОО беспроводной сети Wi-Fi   
(да-1, нет-0)</t>
  </si>
  <si>
    <t>Подключение к сети Интернет (да - 1, нет - 0)</t>
  </si>
  <si>
    <t>Таблица 3. Информация об оснащении компьютерной техникой компьютерных классов/кабинетов "Информатика и ИКТ"</t>
  </si>
  <si>
    <t>Таблица 5. Информация о подключении к сети Интернет</t>
  </si>
  <si>
    <t>Из них в библиотеке</t>
  </si>
  <si>
    <t>совмести
тели</t>
  </si>
  <si>
    <t>количест
во интерактивных досок</t>
  </si>
  <si>
    <t xml:space="preserve">количест
во проекто
ров </t>
  </si>
  <si>
    <t>количество компьюте
ров</t>
  </si>
  <si>
    <t>Pascal</t>
  </si>
  <si>
    <t>C++, C#</t>
  </si>
  <si>
    <t>Python</t>
  </si>
  <si>
    <t>другой язык
(указать какой)</t>
  </si>
  <si>
    <t>Владение языками программирования</t>
  </si>
  <si>
    <t>Провайдер</t>
  </si>
  <si>
    <t>Технология подключения*</t>
  </si>
  <si>
    <t>Стаж   работы</t>
  </si>
  <si>
    <t xml:space="preserve">Курсы  повышения  квалификации </t>
  </si>
  <si>
    <t>Дата  прохождения аттестации</t>
  </si>
  <si>
    <t>Из них для других целей (каких - указать в примечании)*</t>
  </si>
  <si>
    <t>Общее количество компьютеров  в компьютерных классах</t>
  </si>
  <si>
    <t>для других целей</t>
  </si>
  <si>
    <t>проекторов</t>
  </si>
  <si>
    <t xml:space="preserve">принтеров </t>
  </si>
  <si>
    <t>Потребность</t>
  </si>
  <si>
    <t>Количество мультимедийных устройств (факт)</t>
  </si>
  <si>
    <t>Количество периферийных устройств (факт)</t>
  </si>
  <si>
    <t>Потребность в компьютерной технике</t>
  </si>
  <si>
    <t>Количество компьютеров в компьютерных классах для 
обучающихся</t>
  </si>
  <si>
    <t>до 2005</t>
  </si>
  <si>
    <t>2006-2010</t>
  </si>
  <si>
    <t>2011-2015</t>
  </si>
  <si>
    <t>2016-2020</t>
  </si>
  <si>
    <t>Количество компьютерной техники</t>
  </si>
  <si>
    <t xml:space="preserve">Из них для управленческой и методической деятельности </t>
  </si>
  <si>
    <t>Из них в компьютерных классах</t>
  </si>
  <si>
    <t>Из них в лингафонных кабинетах</t>
  </si>
  <si>
    <t>Количество рабочих компьютеров</t>
  </si>
  <si>
    <t>Количество работающих компьютеров в компьютерных классах</t>
  </si>
  <si>
    <t>Количество неработающих компьютеров в компьютерных классах</t>
  </si>
  <si>
    <t>Компьютерные классы</t>
  </si>
  <si>
    <t>Количество обучающихся, приходящихся на 1 рабочий  компьютер в компьютерных классах</t>
  </si>
  <si>
    <t>Общее количество компьютеров, подключенных к ЛВС</t>
  </si>
  <si>
    <t>Общее количество компьютеров, подключенных к сети Интернет</t>
  </si>
  <si>
    <t>Из них в бухгалтерии</t>
  </si>
  <si>
    <t>Количество нерабочих компьютеров</t>
  </si>
  <si>
    <t>Наличие подключения к Интернет (да - 1, нет - 0)</t>
  </si>
  <si>
    <t>Количество линий входа в Интернет</t>
  </si>
  <si>
    <t>в учебных классах (без учета лингафонного кабинета)</t>
  </si>
  <si>
    <t>в лингафонных кабинетах</t>
  </si>
  <si>
    <t>для управленческой и методической деятельности</t>
  </si>
  <si>
    <t>в бухгалтерии</t>
  </si>
  <si>
    <t>Потребность в подключении (количество линий входа)</t>
  </si>
  <si>
    <t>ADSL -модемное соединение через асимметричную цифровую абонентскую линию</t>
  </si>
  <si>
    <t>Ethernet – выделенная линия</t>
  </si>
  <si>
    <t>GPON – это технология настройки доступа в сеть через персональную оптоволоконную линию</t>
  </si>
  <si>
    <t>FTTB через оптико-волоконный кабель</t>
  </si>
  <si>
    <t>экранов</t>
  </si>
  <si>
    <t>веб-камеры</t>
  </si>
  <si>
    <t>камеры видеонаблюдений</t>
  </si>
  <si>
    <t xml:space="preserve">количество  экранов </t>
  </si>
  <si>
    <t>количество периферийных устройств</t>
  </si>
  <si>
    <t>Возраст</t>
  </si>
  <si>
    <t xml:space="preserve">Используемые  рабочие программы </t>
  </si>
  <si>
    <t>Год поступления компьютеров в ОО СПО</t>
  </si>
  <si>
    <t xml:space="preserve"> Из них в учебных кабинетах (без учета лингафонного кабинета)</t>
  </si>
  <si>
    <t>Полное наименование ОО СПО</t>
  </si>
  <si>
    <t>Количество  обучающихся в ОО СПО</t>
  </si>
  <si>
    <t>1 курс</t>
  </si>
  <si>
    <t>2 курс</t>
  </si>
  <si>
    <t>3 курс</t>
  </si>
  <si>
    <t>4 курс</t>
  </si>
  <si>
    <t xml:space="preserve">Общее количество преподавателей
  </t>
  </si>
  <si>
    <t>в штате                   ОО СПО</t>
  </si>
  <si>
    <t>Всего по ТОО</t>
  </si>
  <si>
    <t xml:space="preserve">Таблица 4. Информация о локальных вычислительных сетях (ЛВС) в ОО СПО </t>
  </si>
  <si>
    <t>Количество ЛВС в ОО СПО</t>
  </si>
  <si>
    <t>Полное название ОО СПО</t>
  </si>
  <si>
    <t>Адрес сайта ОО СПО</t>
  </si>
  <si>
    <t>Адрес электрон
ной почты ОО СПО</t>
  </si>
  <si>
    <t>Общее количест
во сайтов преподавателей</t>
  </si>
  <si>
    <t>Таблица 6. Информация о мультимедийных и периферийных устройствах в  ОО СПО</t>
  </si>
  <si>
    <t>Таблица 7. Информация об оснащении учебных кабинетов стационарными компьютерными и мультимедийными устройствами (без кабинетов "Информатика и ИКТ")</t>
  </si>
  <si>
    <t xml:space="preserve"> Наименование учебного кабинета</t>
  </si>
  <si>
    <t xml:space="preserve">количество учебных кабинетов </t>
  </si>
  <si>
    <t>Количество преподавателей</t>
  </si>
  <si>
    <t>ФИО преподавателя</t>
  </si>
  <si>
    <t>Из них: изучающих
 учебный предмет "Информатика и ИКТ", "Компьютерная графика" и "Информационные технологии в профессиональной деятельности"</t>
  </si>
  <si>
    <t>Из них количество преподавателей, которые читают учебные предметы 
"Информатики и ИКТ", "Компьютерная графика" и "Информационные технологии в профессиональной деятельности"</t>
  </si>
  <si>
    <t>Всего по ОО СПО</t>
  </si>
  <si>
    <t>Количество сайтов преподавателей</t>
  </si>
  <si>
    <t>Таблица 1. Информация об оснащении образовательных организаций среднего профессионального образования (далее - ОО СПО) компьютерной техникой (компьютер, ноутбук)</t>
  </si>
  <si>
    <t>Донецкий ТОО - 1</t>
  </si>
  <si>
    <t>ГПОУ"Донецкий транспортно-экономический"</t>
  </si>
  <si>
    <t>ПОУ потребительской кооперации «Донецкий экономико-правовой кооперативный техникум имени Н.П. Баллина»</t>
  </si>
  <si>
    <t>ГПОУ «Докучаевский горный техникум»</t>
  </si>
  <si>
    <t>_</t>
  </si>
  <si>
    <t>-</t>
  </si>
  <si>
    <t>ГПОУ «Донецкий горный техникум имени Е.Т. Абакумова»</t>
  </si>
  <si>
    <t>ГПОУ «Донецкий электрометаллургический техникум»</t>
  </si>
  <si>
    <t>ГПОУ «Донецкий политехнический колледж»</t>
  </si>
  <si>
    <t>ГПОУ «Донецкий профессионально-педагогический колледж»</t>
  </si>
  <si>
    <t>ГПОУ «Донецкий государственный колледж пищевых технологий и торговли»</t>
  </si>
  <si>
    <t>ГПОУ «Донецкий промышленно-экономический колледж»</t>
  </si>
  <si>
    <t>ГПОУ «Донецкий колледж технологий и дизайна» Государственной организации высшего профессионального образования «Донецкий национальный университет экономики и торговли имени Михаила Туган-Барановского»</t>
  </si>
  <si>
    <t>ГПОУ «Донецкий колледж строительства и архитектуры»</t>
  </si>
  <si>
    <t>ГПОУ «Комсомольский индустриальный техникум»</t>
  </si>
  <si>
    <t>14*</t>
  </si>
  <si>
    <t>Донецкий ТОО - 2</t>
  </si>
  <si>
    <t>ГПОУ «Донецкий техникум промышленной автоматики»</t>
  </si>
  <si>
    <t>ОП ГПОУ "Донецкий финансово-экономический техникум" ГО ВПО "Донецкий национальный университет экономики и торговли имени Михаила Туган-Барановского"</t>
  </si>
  <si>
    <t>диспетчерская - 1, учебная часть - 1</t>
  </si>
  <si>
    <t>делопроизводитель - 1, инженер компьютерных систем - 1</t>
  </si>
  <si>
    <t>Государственное профессиональное образовательное учреждение «Докучаевский техникум» Государственной организации высшего профессионального образования «Донецкий национальный университет экономики и торговли имени Михаила Туган-Барановского»</t>
  </si>
  <si>
    <t>ГПОУ "Донецкий колледж культуры и искусств"</t>
  </si>
  <si>
    <t>ГПОУ «Донецкое училище олимпийского резерва им. С. Бубки»</t>
  </si>
  <si>
    <t>ГПОУ "Донецкий техникум химических технологий и фармации"</t>
  </si>
  <si>
    <t xml:space="preserve"> </t>
  </si>
  <si>
    <t>ГПОУ " Донецкий музыкальный колледж им. С.С. Прокофьева"</t>
  </si>
  <si>
    <t>ГПОУ "Донецкий педагогический колледж"</t>
  </si>
  <si>
    <t>ГПОУ " Донецкий медицинский колледж"</t>
  </si>
  <si>
    <t>ГПОУ "Донецкий художественный колледж"</t>
  </si>
  <si>
    <r>
      <rPr>
        <sz val="11"/>
        <color indexed="8"/>
        <rFont val="Times New Roman"/>
        <family val="1"/>
      </rPr>
      <t xml:space="preserve">диспетчерская - 2, отдел кадров 2, уч.часть - 2, соц.педагог - 1, цикл.комиссия финансы - 2, цикл.комиссия бух/учета - 3, </t>
    </r>
    <r>
      <rPr>
        <sz val="12"/>
        <color indexed="8"/>
        <rFont val="Times New Roman"/>
        <family val="1"/>
      </rPr>
      <t>цикл.комиссия соц.гум. - 3, зав.уч.лаб. - 1, нач.штаба ГО -1, зав.канцелярии - 1, админ. БД - 1</t>
    </r>
  </si>
  <si>
    <t>Донецкий ТОО - 3</t>
  </si>
  <si>
    <t>ГПОУ "Донецкий центр профессионально-технического образования"</t>
  </si>
  <si>
    <t>ГПОУ "Донецкий техникум строительных технологий"</t>
  </si>
  <si>
    <t>кабинет директора-1</t>
  </si>
  <si>
    <t>кабинет приемная-1</t>
  </si>
  <si>
    <t>ГПОУ "Донецкий техникум ресторанного сервиса и торговли"</t>
  </si>
  <si>
    <t>ГПОУ"Комсомольский профессиональный многопрофильный лицей"</t>
  </si>
  <si>
    <t>ГПОУ "Новоазовский индустрильный техникум"</t>
  </si>
  <si>
    <t>ГПОУ "Донецкое профессиональное горноэлектромеханическое уилище имени А.Ф. Засядько"</t>
  </si>
  <si>
    <t>1**</t>
  </si>
  <si>
    <t>26*</t>
  </si>
  <si>
    <t>педкомната - 1</t>
  </si>
  <si>
    <t>Донецкий ТОО - 4</t>
  </si>
  <si>
    <t>ГПОУ "Донецкий профессиональный лицей автосервиса"</t>
  </si>
  <si>
    <t>ГПОУ "Донецкое профессионально-техническое училище связи"</t>
  </si>
  <si>
    <t>ГПОУ "Старобешевское профессионально-техническое училище</t>
  </si>
  <si>
    <t>ГПОУ "Донецкий профессиональный лицей пищевой и перерабатывающей промышленности"</t>
  </si>
  <si>
    <t>ГПОУ"Донецкий профессиональный лицей строительства"</t>
  </si>
  <si>
    <t xml:space="preserve"> кабинет психолога -1 </t>
  </si>
  <si>
    <t>кабинет ОТ -1</t>
  </si>
  <si>
    <t>ГПОУ "Донецкий профессиональный горный лицей"</t>
  </si>
  <si>
    <t>2 с проекторами для учебных целей</t>
  </si>
  <si>
    <t>ГПОУ «Донецкий учебный центр № 124»</t>
  </si>
  <si>
    <t>ГПОУ "Донецкий региональный центр профессионально-технического образования сферы услуг и дизайна"</t>
  </si>
  <si>
    <t>ГПОУ "Донецкий центр профессионально-технического образования строительства и архитектуры"</t>
  </si>
  <si>
    <t>ГПОУ «Донецкий лицей профессионально-технического образования»</t>
  </si>
  <si>
    <t>ГПОУ "Донецкий профессиональный лицей сферы услуг"</t>
  </si>
  <si>
    <t>ГПОУ "Донецкий профессиональный лицей коммунального хозяйства"</t>
  </si>
  <si>
    <t>Горловский ТОО - 1</t>
  </si>
  <si>
    <t>2 (приемная комиссия -1, системный администратор -1)</t>
  </si>
  <si>
    <t>3 (приемная комиссия -1, системный администратор -1, социальный педагог - 1)</t>
  </si>
  <si>
    <t>Государственное профессиональное образовательное учреждение  «Енакиевский металлургический техникум»</t>
  </si>
  <si>
    <t>Государственное профессиональное образовательное учреждение «Енакиевский техникум экономики и менеджмента» Государственного образовательного учреждения высшего профессионального образования «Донецкий национальный университет»</t>
  </si>
  <si>
    <t>−</t>
  </si>
  <si>
    <t xml:space="preserve">Каб.психолога - 1
Каб.инж.эл - 9
Каб.Дело Производ. - 1
</t>
  </si>
  <si>
    <t>Государственное профессиональное образовательное учреждение «Енакиевский политехнический техникум»</t>
  </si>
  <si>
    <t>ПК (в сборе) - 30 шт.</t>
  </si>
  <si>
    <t>кабинет социального педагога - 1; отдел кадров - 2; архив - 1</t>
  </si>
  <si>
    <t>Структурное подразделение «Дебальцевский колледж транспортной инфраструктуры» Государственной образовательной организации высшего профессионального образования «Донецкий институт железнодорожного транспорта»</t>
  </si>
  <si>
    <t xml:space="preserve">ГПОУ "Горловский техникума" ГОУ ВПО "Донецкий национальный университет" </t>
  </si>
  <si>
    <t>ГПОУ "Горловский автотранспортный техникум" ГОУ ВПО "Донецкий национальный технический университет"</t>
  </si>
  <si>
    <t>ГПОУ «Горловский колледж промышленных технологий и экономики»</t>
  </si>
  <si>
    <t>ГПОУ "Горловский колледж городского хозяйства"</t>
  </si>
  <si>
    <t>Горловский ТОО - 2</t>
  </si>
  <si>
    <t>отдел кадров -2  учебная часть - 5   метод.кабинет -3</t>
  </si>
  <si>
    <t>Отдел кадров-1</t>
  </si>
  <si>
    <t>ГПОУ "Горловский многопрофильный техникум 37"</t>
  </si>
  <si>
    <t>ГПОУ "Горловский профессиональный лицей быта и сферы услуг"</t>
  </si>
  <si>
    <t>ГПОУ "Горловский техникум технологий и сервиса"</t>
  </si>
  <si>
    <t>ГПОУ "Горловское профессионально-техническое училище транспорта"</t>
  </si>
  <si>
    <t>ГПОУ «Енакиевское профессионально-техническое горное училище»</t>
  </si>
  <si>
    <t>ГПОУ «Енакиевское профессионально-техническое металлургическое училище»</t>
  </si>
  <si>
    <t>ГПОУ «Енакиевский профессиональный лицей»</t>
  </si>
  <si>
    <t>ГПОУ "Енакиевский профессиональный торгово-кулинарный лицей"</t>
  </si>
  <si>
    <t>ГПОУ "Енакиевский профессиональный горный лицей"</t>
  </si>
  <si>
    <t>ГПОУ «Дебальцевское профессионально-техническое училище»</t>
  </si>
  <si>
    <t>Макеевский ТОО - 1</t>
  </si>
  <si>
    <t>ГПОУ "Макеевский промышленно-экономический колледж"</t>
  </si>
  <si>
    <t>ГПОУ "Ясиноватский строительный техникум транспортного строительства"</t>
  </si>
  <si>
    <t>1 ( кабинет инженера по ТБ 1 пк)</t>
  </si>
  <si>
    <t>ГПОУ  "Зуевский энергетический техникум" ГОУ ВПО "Донецкий национальный технический университет"</t>
  </si>
  <si>
    <t>ГПОУ  "Макеевский медицинский колледж"</t>
  </si>
  <si>
    <t>ГПОУ "Макеевский  педагогический колледж"</t>
  </si>
  <si>
    <t>2-каб.завхоза, отдел кадров</t>
  </si>
  <si>
    <t>ГПОУ "Харцызский технологический техникум" ГОУ ВПО "Донецкий национальный техничекий университет"</t>
  </si>
  <si>
    <t>Ясиноватский колледж ГОУ ВПО "ДонАУиГС"</t>
  </si>
  <si>
    <t>ГПОУ "Макеевский политехнический колледж</t>
  </si>
  <si>
    <t>Всего по ТОО Донецк-1</t>
  </si>
  <si>
    <t>Всего по ТОО Донецк-2</t>
  </si>
  <si>
    <t>Всего по ТОО Донецк-3</t>
  </si>
  <si>
    <t>Всего по ТОО Донецк-4</t>
  </si>
  <si>
    <t>Всего по ТОО Горловка-1</t>
  </si>
  <si>
    <t>Всего по ТОО Горловка-2</t>
  </si>
  <si>
    <t>Всего по ТОО Макеевка-1</t>
  </si>
  <si>
    <t xml:space="preserve">ГПОУ «Макеевское многопрофильное профессионально-техническое училище»
</t>
  </si>
  <si>
    <t>Отдел кадров -1; Секретарь учебной части-2; юрист-1</t>
  </si>
  <si>
    <t>Охрана труда-1 ; секретарь-1</t>
  </si>
  <si>
    <t>ГПОУ «Макеевский строительный центр профессионально-технического образования имени Ф.И. Бачурина»</t>
  </si>
  <si>
    <t>9 (психолог, инженер ОТ, ок, рук.физ.воспитания, мастера п/о)</t>
  </si>
  <si>
    <t>ГПОУ «Макеевский профессиональный лицей»</t>
  </si>
  <si>
    <t>7-администрация</t>
  </si>
  <si>
    <t>ГПОУ «Макеевское профессионально-техническое училище сферы услуг»</t>
  </si>
  <si>
    <t>ГПОУ «Макеевский профессиональный машиностроительный лицей»</t>
  </si>
  <si>
    <t>ГПОУ «Макеевский профессиональный горный лицей»</t>
  </si>
  <si>
    <r>
      <t xml:space="preserve">16 </t>
    </r>
    <r>
      <rPr>
        <sz val="10"/>
        <color indexed="8"/>
        <rFont val="Times New Roman"/>
        <family val="1"/>
      </rPr>
      <t>(морально устарели)</t>
    </r>
  </si>
  <si>
    <t>ГПОУ «Макеевский профессиональный лицей коммунального хозяйства и быта»</t>
  </si>
  <si>
    <t>ГПОУ «Харцызский профессиональный лицей»</t>
  </si>
  <si>
    <t>ГПОУ «Ясиноватский профессиональный строительный лицей»</t>
  </si>
  <si>
    <t>ГПОУ «Ясиноватский центр профессионально-технического образования»</t>
  </si>
  <si>
    <t>ГПОУ «Зугрэсский профессиональный лицей»</t>
  </si>
  <si>
    <t>Макеевский ТОО - 2</t>
  </si>
  <si>
    <t>Всего по ТОО Макеевка-2</t>
  </si>
  <si>
    <t>Торезский ТОО</t>
  </si>
  <si>
    <t>ГПОУ "Торезский горный техникум им. А.Ф. Засядько"</t>
  </si>
  <si>
    <t>—</t>
  </si>
  <si>
    <t>ГПОУ "Торезский технологически техникум имени А.Г. Стаханова"</t>
  </si>
  <si>
    <t>ГПОУ "Шахтерский техникум кино и телевидения имени А.А.Ханжонкова"</t>
  </si>
  <si>
    <t>ГПОУ "Шахтерский профессиональный лицей сферы услуг"</t>
  </si>
  <si>
    <t>ГПОУ"Шахтерский педагогический колледж"</t>
  </si>
  <si>
    <t>ГПОУ "Амвросиевский индустриально-экономический колледж"</t>
  </si>
  <si>
    <t>ГПОУ "Шахтерский техникум" Донецкого национального университета экономики и торговли имени Михаила Туган-Барановского</t>
  </si>
  <si>
    <t>ГПОУ "Торезский медицинский колледж"</t>
  </si>
  <si>
    <t>ГПОУ "Торезский центр профессионально-технического образования"</t>
  </si>
  <si>
    <t>Торезский колледж ГОУ ВПО "Донецкая академия управления и государственной службы при Главе Донецкой Народной Республики"</t>
  </si>
  <si>
    <t>ГПОУ "Снежняский горный техникум"</t>
  </si>
  <si>
    <t>ГПОУ "Амвросиевский профессиональный лицей"</t>
  </si>
  <si>
    <t>Всего по ТОО Торез</t>
  </si>
  <si>
    <t>ИТОГО по ОО СПО</t>
  </si>
  <si>
    <t>ГПОУ «Донецкий транспортно-экономический колледж»</t>
  </si>
  <si>
    <t xml:space="preserve">Таблица 2. Информация о количестве обучающихся, изучающих предметы  "Информатика и ИКТ", "Компьютерная графика" и "Информационные технологии в профессиональной деятельности", и количестве преподавателей, которые читают учебные предметы "Информатика", "Информатики и ИКТ", "Компьютерная графика"  в ОО СПО </t>
  </si>
  <si>
    <t xml:space="preserve">ГПОУ «Донецкий колледж технологий и дизайна» ГО ВПО «Донецкий национальный университет экономики и торговли имени Михаила Туган-Барановского»
</t>
  </si>
  <si>
    <t>ГПОУ "Донецкий техникум промышленной автоматики"</t>
  </si>
  <si>
    <t>ГПОУ «Докучаевский техникум» ГО ВПО «Донецкий национальный университет экономики и торговли имени Михаила Туган-Барановского»</t>
  </si>
  <si>
    <t>ГПОУ "Донецкий медицинский колледж"</t>
  </si>
  <si>
    <t>ГПОУ "Комсомольский профессиональный многопрофильный лицей"</t>
  </si>
  <si>
    <t>ГПОУ "Донецкое профессиональное горноэлектромеханическое училище имени А.Ф.Засядько"</t>
  </si>
  <si>
    <t>ГПОУ "Донецкий техникум  строительных технологий"</t>
  </si>
  <si>
    <t>ГПОУ  "Донецкий профессиональный лицей пищевой и перерабатывающей промышленности"</t>
  </si>
  <si>
    <t xml:space="preserve"> -</t>
  </si>
  <si>
    <t>2-3</t>
  </si>
  <si>
    <t>–</t>
  </si>
  <si>
    <t>ГПОУ  «Горловский колледж городского хозяйства»</t>
  </si>
  <si>
    <t>ГПОУ  «Енакиевский металлургический техникум»</t>
  </si>
  <si>
    <t>ГПОУ «Енакиевский политехнический техникум»</t>
  </si>
  <si>
    <t>ГПОУ  «Горловский техникум» ГОУ ВПО «Донецкий национальный университет»</t>
  </si>
  <si>
    <t>ГПОУ  «Горловский автотранспортный техникум» ГОУ ВПО «Донецкий национальный технический университет»</t>
  </si>
  <si>
    <t>ГПОУ «Енакиевский техникум экономики и менеджмента» ГОУ ВПО «Донецкий национальный университет»</t>
  </si>
  <si>
    <t>СП «Дебальцевский колледж транспортной инфраструктуры» ГОУ ВПО «Донецкий институт железнодорожного транспорта»</t>
  </si>
  <si>
    <t>ГПОУ "Макеевский промышленно - экономический колледж"</t>
  </si>
  <si>
    <t>ГПОУ  "Ясиноватский строительный техникум транспортного строительства"</t>
  </si>
  <si>
    <t>ГПОУ "Макеевский медицинский колледж"</t>
  </si>
  <si>
    <t>Обособленное структурное подразделение "АГРАРНЫЙ ТЕХНИКУМ" ГОУ ВПО "Донбасская аграрная академия"</t>
  </si>
  <si>
    <t>ГПОУ "Макеевский политехнический колледж"</t>
  </si>
  <si>
    <t>1-2</t>
  </si>
  <si>
    <t>2 - 3</t>
  </si>
  <si>
    <t>ГПОУ "Торезский горный техникум им.А.Ф. Засядько"</t>
  </si>
  <si>
    <t>ГПОУ "Шахтерский техникум" ГО ВПО "Донецкий национальный университет экономики и торговли имени Михаила Туган-Барановского"</t>
  </si>
  <si>
    <t>Торезский колледж ГОУ ВПО "Донецкая академия управления и государственной службы при Главе ДНР"</t>
  </si>
  <si>
    <t xml:space="preserve">ГПОУ «Донецкий колледж технологий и дизайна» Государственной организации высшего профессионального образования «Донецкий национальный университет экономики и торговли имени Михаила Туган-Барановского»
</t>
  </si>
  <si>
    <t>ГПОУ" Музыкальный колледж им. С.С. Прокофьева"</t>
  </si>
  <si>
    <t xml:space="preserve">ГПОУ " Донецкий медицинский колледж" </t>
  </si>
  <si>
    <t>ГПОУ «Докучаевский техникум» Государственной организации высшего профессионального образования «Донецкий национальный университет экономики и торговли имени Михаила Туган-Барановского»</t>
  </si>
  <si>
    <t>ГПОУ «Докучаевский техникум» ГО   ВПО «Донецкий национальный университет экономики и торговли имени Михаила Туган-Барановского»</t>
  </si>
  <si>
    <t>Государственное профессиональное образовательное учреждение "Донецкий центр профессионально-технического образования"</t>
  </si>
  <si>
    <t xml:space="preserve">0
</t>
  </si>
  <si>
    <t>ГПОУ "Старобешевское профессионально- техническое училище"</t>
  </si>
  <si>
    <t xml:space="preserve">Государственное профессиональное образовательное учреждение «Донецкий лицей профессионально-технического образования» </t>
  </si>
  <si>
    <t>Государственное профессиональное образовательное учреждение "Донецкий профессиональный лицей сферы услуг"</t>
  </si>
  <si>
    <t>ГПОУ  «Горловский техникум» Государственного образовательного учреждения высшего  профессионального образования «Донецкий национальный университет»</t>
  </si>
  <si>
    <t>ГПОУ  «Горловский автотранспортный техникум» Государственного образовательного учреждения высшего профессионального образования «Донецкий национальный технический университет»</t>
  </si>
  <si>
    <t>ГПОУ «Енакиевский техникум экономики и менеджмента» Государственного образовательного учреждения высшего профессионального образования «Донецкий национальный университет»</t>
  </si>
  <si>
    <t>Структурное подразделение «Дебальцевский колледж транспортной инфраструктуры» ГОО ВПО «Донецкий институт железнодорожного транспорта»</t>
  </si>
  <si>
    <t>0</t>
  </si>
  <si>
    <t>№ п/п</t>
  </si>
  <si>
    <t>Государственное профессиональное образовательное учреждение "Снежняский горный техникум"</t>
  </si>
  <si>
    <t>Торезский колледж Государственного образовательного учреждения высшего профессионального образования "Донецкая академия управления и государственной службы при Главе Донецкой Народной Республики"</t>
  </si>
  <si>
    <t>Государственное прфессиональное образователное учреждение "Торезский центр профессионально-технического образования"</t>
  </si>
  <si>
    <t>ГПОУ "Торезский технологический техникум имени А.Г. Стаханова"</t>
  </si>
  <si>
    <t>Государственное профессиональное образовательное учреждение "Торезский медицинский колледж"</t>
  </si>
  <si>
    <t>ГПОУ "Шахтеский профессиональный лицей сферы услуг"</t>
  </si>
  <si>
    <t>ГПОУ "Шахтерский педагогический колледж"</t>
  </si>
  <si>
    <t>ГПОУ "Амвросиеквский индустриально-экономический колледж"</t>
  </si>
  <si>
    <t>Государственное профессиональное образовательное учреждение "Амвросиевский профессиональный лицей"</t>
  </si>
  <si>
    <t>ГПОУ "Шахтерский
техникум" ГО ВПО
"Донецкий национальный 
университет экономики и торговли имени Михаила Туган-Барановского"</t>
  </si>
  <si>
    <t>100 Мбит</t>
  </si>
  <si>
    <t>Комтел</t>
  </si>
  <si>
    <t>GePON, ADSL</t>
  </si>
  <si>
    <t>http://dontec.info</t>
  </si>
  <si>
    <t>dontec@inbox.ru</t>
  </si>
  <si>
    <t>100Мbps</t>
  </si>
  <si>
    <t>MATRIX</t>
  </si>
  <si>
    <t xml:space="preserve">Ethernet </t>
  </si>
  <si>
    <t xml:space="preserve">delcc.donetsk.ua
</t>
  </si>
  <si>
    <t>ekonomiko.pravovoy@mail.ru</t>
  </si>
  <si>
    <t>50 мб/сек</t>
  </si>
  <si>
    <t>Тринити</t>
  </si>
  <si>
    <t>FTTB</t>
  </si>
  <si>
    <t>https://vuzdgt.ucoz.com</t>
  </si>
  <si>
    <t>vuz_gorniy_tehnikum@mail.ru</t>
  </si>
  <si>
    <t>0,8Мб/с</t>
  </si>
  <si>
    <t>dgtabakumova.com.ru</t>
  </si>
  <si>
    <t>dgt.dc.dn  @mail.ru</t>
  </si>
  <si>
    <t>50 Мбит</t>
  </si>
  <si>
    <t>ООО "Амик", ГП "Комтел"</t>
  </si>
  <si>
    <t xml:space="preserve">
demt-dn.ru</t>
  </si>
  <si>
    <t>demtdn@mail.ru</t>
  </si>
  <si>
    <t>0,5Мб/с</t>
  </si>
  <si>
    <t>КОМТЕЛ</t>
  </si>
  <si>
    <t>ADSL</t>
  </si>
  <si>
    <t>www.donpt.ru</t>
  </si>
  <si>
    <t>dpt1929@mail.ru</t>
  </si>
  <si>
    <t>10 Мбит/с</t>
  </si>
  <si>
    <t>Общество с ограниченной ответственности НПО "Интермет"</t>
  </si>
  <si>
    <t>http://dppc.ru</t>
  </si>
  <si>
    <t>director@dppc.ru</t>
  </si>
  <si>
    <t>ГП "Комтел"</t>
  </si>
  <si>
    <t>dgkph</t>
  </si>
  <si>
    <t>dontorgtehkol@mal,ru</t>
  </si>
  <si>
    <t>www.donpek.ru</t>
  </si>
  <si>
    <t>ddett@mail.ru</t>
  </si>
  <si>
    <t>128 кб/с</t>
  </si>
  <si>
    <t>http://dktd.donnuet.education</t>
  </si>
  <si>
    <t>dktd.donnuet@yandex.ru</t>
  </si>
  <si>
    <t>30 Мб/с</t>
  </si>
  <si>
    <t>ООО "ДонАпекс"</t>
  </si>
  <si>
    <t>Ethernet</t>
  </si>
  <si>
    <t>https://dkba.jimdo.com/</t>
  </si>
  <si>
    <t>dksapriem@mail.ru</t>
  </si>
  <si>
    <t>100 KB/s</t>
  </si>
  <si>
    <t>CITYLINE</t>
  </si>
  <si>
    <t>https://s3320.nubex.ru</t>
  </si>
  <si>
    <t>kitkoms@mail.ru</t>
  </si>
  <si>
    <t>10Mb</t>
  </si>
  <si>
    <t>ООО «МегаNet»</t>
  </si>
  <si>
    <t>Dontpa.ru</t>
  </si>
  <si>
    <t>Info@dontpa.ru</t>
  </si>
  <si>
    <t>Есть</t>
  </si>
  <si>
    <t>GPON</t>
  </si>
  <si>
    <t>http://donfet.donnuet.education/</t>
  </si>
  <si>
    <t>donfet.donnuet@mail.ru</t>
  </si>
  <si>
    <t>1 дистанционный (http://distant.donfet.donnuet.education/), имеются  аккаунты для всех преподавателей</t>
  </si>
  <si>
    <t>http://dtdonnuet.ru/</t>
  </si>
  <si>
    <t>primin80@mail.ru</t>
  </si>
  <si>
    <t>5 Mbps</t>
  </si>
  <si>
    <t>Промтелеком</t>
  </si>
  <si>
    <t>GPON /Ethernet</t>
  </si>
  <si>
    <t>http://duk-dn.ru</t>
  </si>
  <si>
    <t>duk-kultura@yandex.ru</t>
  </si>
  <si>
    <t>Matrix</t>
  </si>
  <si>
    <t>uor-donetsk.ru</t>
  </si>
  <si>
    <t>uor.donetsk@gmail.com</t>
  </si>
  <si>
    <t>20 мб/с</t>
  </si>
  <si>
    <t>http://ddteht.ru</t>
  </si>
  <si>
    <t>gpoy_dthtf@mail.ru</t>
  </si>
  <si>
    <t>10 М/б</t>
  </si>
  <si>
    <t>donmuzcollege.ru</t>
  </si>
  <si>
    <t>donmuzuch@list.ru</t>
  </si>
  <si>
    <t>100  Мбит</t>
  </si>
  <si>
    <t>Тринити (ООО "ТРК "Метро")</t>
  </si>
  <si>
    <t>PON</t>
  </si>
  <si>
    <t>dhu-dnr.ru</t>
  </si>
  <si>
    <t xml:space="preserve">donart_college@mail.ru </t>
  </si>
  <si>
    <t>100мб/в сек</t>
  </si>
  <si>
    <t xml:space="preserve">Комтел </t>
  </si>
  <si>
    <t>http// donpk.jimbo.com</t>
  </si>
  <si>
    <t>dpk_new@mail.ru</t>
  </si>
  <si>
    <t>6Мбит/с</t>
  </si>
  <si>
    <t>dbmc.ru</t>
  </si>
  <si>
    <t>mk.donetsk@zdravdnr.ru</t>
  </si>
  <si>
    <t>10мбит/с</t>
  </si>
  <si>
    <t>Углетелеком</t>
  </si>
  <si>
    <t>dcpto115.umi.ru</t>
  </si>
  <si>
    <t>dpl115@mail.ru</t>
  </si>
  <si>
    <t>10 мб</t>
  </si>
  <si>
    <t>dvpust.ugletele.com</t>
  </si>
  <si>
    <t>dvpust@mail.ru</t>
  </si>
  <si>
    <t>100мб</t>
  </si>
  <si>
    <t>ФЛП Шевченко А.Ю.</t>
  </si>
  <si>
    <t>dtrst.site</t>
  </si>
  <si>
    <t xml:space="preserve"> donvpursit58@mail.ru</t>
  </si>
  <si>
    <t>ГП "Комтел", Ситилайн</t>
  </si>
  <si>
    <t xml:space="preserve">ADSL      </t>
  </si>
  <si>
    <t>pmlgk.wordpress.com</t>
  </si>
  <si>
    <t>pmlk68@mail.ru</t>
  </si>
  <si>
    <t>https://kuzubov55.wixsite.com/mysite</t>
  </si>
  <si>
    <t>kuzubov.55@mail.ru</t>
  </si>
  <si>
    <t>ГПОУ "Донецкое профессиональное горноэлектромеханическое училище имени А.Ф. Зкасядько"</t>
  </si>
  <si>
    <t>FTTB, GPON</t>
  </si>
  <si>
    <t>http://www.donpgu.ru/</t>
  </si>
  <si>
    <t>donvpgu107@ mail.ru</t>
  </si>
  <si>
    <t>10м/б</t>
  </si>
  <si>
    <t>autoprofy114.simlesite.com</t>
  </si>
  <si>
    <t>dpla_114@mail.ru</t>
  </si>
  <si>
    <t>10 мБ/с</t>
  </si>
  <si>
    <t>Феникс</t>
  </si>
  <si>
    <t>dptus.byethost3.com</t>
  </si>
  <si>
    <t>dptys122@mail.ru</t>
  </si>
  <si>
    <t>да</t>
  </si>
  <si>
    <t>бухалтерия</t>
  </si>
  <si>
    <t>http://stbeshptu.ru/</t>
  </si>
  <si>
    <t>stbptu@yandex.ru</t>
  </si>
  <si>
    <t>Stels</t>
  </si>
  <si>
    <t>www.dplppp.ru</t>
  </si>
  <si>
    <t>donetsk_dplppp@mail.ru </t>
  </si>
  <si>
    <t>10 Мбит</t>
  </si>
  <si>
    <t>ФЛП Ходырева О.С.</t>
  </si>
  <si>
    <t>dcptosa.ru</t>
  </si>
  <si>
    <t>dcptosa@mail.ru</t>
  </si>
  <si>
    <t>20 Мбит/с</t>
  </si>
  <si>
    <t>http://litcey23.ru</t>
  </si>
  <si>
    <t>litcey23@yandex.ru</t>
  </si>
  <si>
    <t>100.0Мбит/с</t>
  </si>
  <si>
    <t>КМ</t>
  </si>
  <si>
    <t xml:space="preserve"> dlpto22pkk.wixsite.com/pto2017 </t>
  </si>
  <si>
    <t xml:space="preserve"> dptby22@mail.ru </t>
  </si>
  <si>
    <t>ООО "ТРК"МЕТРО"</t>
  </si>
  <si>
    <t xml:space="preserve">FTTB </t>
  </si>
  <si>
    <t>https://dpgl93.ucoz.net</t>
  </si>
  <si>
    <t>dpgl93@mail.ru</t>
  </si>
  <si>
    <t>2 Мбит/с</t>
  </si>
  <si>
    <t>Vnet</t>
  </si>
  <si>
    <t>dplsu.blogspot.com</t>
  </si>
  <si>
    <t>dplsu@mail.ru  dplsu@ukr.net</t>
  </si>
  <si>
    <t>dnc-124@mail.ru</t>
  </si>
  <si>
    <t>5 МБ</t>
  </si>
  <si>
    <t>ГП "КОМТЕЛ"</t>
  </si>
  <si>
    <t>ptuposlug.wixsite.com</t>
  </si>
  <si>
    <t>ptuposlug@mail.ru</t>
  </si>
  <si>
    <t>10 мб/с</t>
  </si>
  <si>
    <t>dplkh126.wixsite.com</t>
  </si>
  <si>
    <t>dplkg@yanex.ru</t>
  </si>
  <si>
    <t xml:space="preserve">ГПОУ «Донецкий лицей профессионально-технического образования» </t>
  </si>
  <si>
    <t>ГПОУ  "Донецкий профессиональный лицей коммунального хозяйства"</t>
  </si>
  <si>
    <t>10мб/с</t>
  </si>
  <si>
    <t>terraline     Inmart            CitiNet</t>
  </si>
  <si>
    <t xml:space="preserve">fTTB </t>
  </si>
  <si>
    <t>gtdonnu.ru</t>
  </si>
  <si>
    <t xml:space="preserve">git@gtdonnu.ru  </t>
  </si>
  <si>
    <t>15Мб/с</t>
  </si>
  <si>
    <t>ФЛП Антипов О.В.</t>
  </si>
  <si>
    <t>http://gadt.donntu.org/</t>
  </si>
  <si>
    <t>gtdntu@mail.ru</t>
  </si>
  <si>
    <t>Магнит</t>
  </si>
  <si>
    <t>gkpte.ru</t>
  </si>
  <si>
    <t>gmkol@mail.ru</t>
  </si>
  <si>
    <t>до 20 Мб</t>
  </si>
  <si>
    <t xml:space="preserve">ООО "СИТИ.НЭТ",                         ГП "КОМТЕЛ"      </t>
  </si>
  <si>
    <t xml:space="preserve">Ethernet – выделенная линия,                                                                              ADSL -модемное соединение через асимметричную цифровую абонентскую линию      </t>
  </si>
  <si>
    <t>http://gkgh.ucoz.net/</t>
  </si>
  <si>
    <t>gpou_gkgh@mail.ru</t>
  </si>
  <si>
    <t>48/16</t>
  </si>
  <si>
    <t>30 Мб</t>
  </si>
  <si>
    <t>Планета</t>
  </si>
  <si>
    <t>emt-dnr.ru</t>
  </si>
  <si>
    <t>emt2007@yandex.ru</t>
  </si>
  <si>
    <t>6 Мбит/с</t>
  </si>
  <si>
    <t>ГП «КОМТЕЛ»</t>
  </si>
  <si>
    <t>http://donnu.ru/etem</t>
  </si>
  <si>
    <t>spo.etemdonnu.1970@mail.ru</t>
  </si>
  <si>
    <t>50 Мб/сек</t>
  </si>
  <si>
    <t>ISP "WelcomeNet"</t>
  </si>
  <si>
    <t>http://eptdnr.ru/</t>
  </si>
  <si>
    <t>politeh_ept@mail.ru</t>
  </si>
  <si>
    <t>60 Мбит</t>
  </si>
  <si>
    <t>Роснет</t>
  </si>
  <si>
    <t>www.donkki.wixsite.com</t>
  </si>
  <si>
    <t>dtehn@mail.ru</t>
  </si>
  <si>
    <t>Структурное подразделение «Дебальцевский колледж транспортной инфраструктуры» ГГОО ВПО«Донецкий институт железнодорожного транспорта»</t>
  </si>
  <si>
    <t>20мб/с</t>
  </si>
  <si>
    <t>сити нет</t>
  </si>
  <si>
    <t>gmt37.ucoz.ovg</t>
  </si>
  <si>
    <t>gvpu@bk.ru</t>
  </si>
  <si>
    <t>100 Mbps</t>
  </si>
  <si>
    <t>City-Net!</t>
  </si>
  <si>
    <t>http://gpl25.ru/</t>
  </si>
  <si>
    <t>gplbsu@mail.ru</t>
  </si>
  <si>
    <t>10 Мб/с.</t>
  </si>
  <si>
    <t>Терралайн                   Доминион</t>
  </si>
  <si>
    <t xml:space="preserve">PON,              Ethernet – выделенная линия </t>
  </si>
  <si>
    <t>gtts.ru</t>
  </si>
  <si>
    <t>gorltts@mail.ru</t>
  </si>
  <si>
    <t>до 6 МБ/сек</t>
  </si>
  <si>
    <t>http://gvput.mya5,ru</t>
  </si>
  <si>
    <t>gvput@mail.ru</t>
  </si>
  <si>
    <t>100м/с</t>
  </si>
  <si>
    <t>100МБ</t>
  </si>
  <si>
    <t>Лайт-нет</t>
  </si>
  <si>
    <t>Через оптико-волокнистый кабель</t>
  </si>
  <si>
    <t>eptmu50.ucoz.net</t>
  </si>
  <si>
    <t>eptu50@yandex.ru</t>
  </si>
  <si>
    <t xml:space="preserve">ADSL </t>
  </si>
  <si>
    <t>http://epl59.ucoz.net/</t>
  </si>
  <si>
    <t>epl-59@mail.ru</t>
  </si>
  <si>
    <t>1 Гбит/с</t>
  </si>
  <si>
    <t>StarLink</t>
  </si>
  <si>
    <t>eptkl96.ru</t>
  </si>
  <si>
    <t>eptkl96@mail.ru</t>
  </si>
  <si>
    <t>ГП Комтел</t>
  </si>
  <si>
    <t>epgl112.ulcraft.com</t>
  </si>
  <si>
    <t>pty112@mail.ru</t>
  </si>
  <si>
    <t>40 м/с</t>
  </si>
  <si>
    <t>gpou_dptu132@mail.ru</t>
  </si>
  <si>
    <t>ГПОУ  "Енакиевское профессионально-техническое горное училище"</t>
  </si>
  <si>
    <t>ГПОУ  «Енакиевское профессионально-техническое металлургическое училище»</t>
  </si>
  <si>
    <t>ГПОУ  «Енакиевский профессиональный лицей»</t>
  </si>
  <si>
    <t>ГПОУ  "Енакиевский профессиональный торгово-кулинарный лицей"</t>
  </si>
  <si>
    <t>ГПОУ  "Енакиевский профессиональный горный лицей"</t>
  </si>
  <si>
    <t>ГПОУ  «Дебальцевское профессионально-техническое училище»</t>
  </si>
  <si>
    <t>Он-Лайн</t>
  </si>
  <si>
    <t>makpek.ru</t>
  </si>
  <si>
    <t>gpoumpek@mail.ru</t>
  </si>
  <si>
    <t>5 Mb/s</t>
  </si>
  <si>
    <t>"Онлайн Технологии"</t>
  </si>
  <si>
    <t>http://ясттс.com</t>
  </si>
  <si>
    <t>gpou.yastts@mail.ru</t>
  </si>
  <si>
    <t>100 Мбит/с</t>
  </si>
  <si>
    <t>ФЛП Зверьков С.А.; ООО "ТРК Сириус"</t>
  </si>
  <si>
    <t>FTTB через оптико-волоконный кабель; Wi-Fi беспроводное подключение</t>
  </si>
  <si>
    <t>https://zetdntu.ru</t>
  </si>
  <si>
    <t>zetdntu@mail.ru</t>
  </si>
  <si>
    <t>ФЛП Крюков А.В.</t>
  </si>
  <si>
    <t>makmedcolleg.ru</t>
  </si>
  <si>
    <t xml:space="preserve"> mk.makeevka@zdravdnr.ru </t>
  </si>
  <si>
    <t>Макеевка-онлайн</t>
  </si>
  <si>
    <t>http://makped.ru/</t>
  </si>
  <si>
    <t>marped@yandex.com</t>
  </si>
  <si>
    <t>ГОСУДАРСТВЕННОЕ ПРЕДПРИЯТИЕ «КОМТЕЛ»</t>
  </si>
  <si>
    <t>http://htt.ucoz.org/</t>
  </si>
  <si>
    <t>htdntu@mail.ru</t>
  </si>
  <si>
    <t>30 Мбит/с</t>
  </si>
  <si>
    <t>ФЛП Рыцкая В.В.</t>
  </si>
  <si>
    <t>https://yandex.ua/maps/-/CCQdy0RQ8D</t>
  </si>
  <si>
    <t>ycolleg@mail.ru</t>
  </si>
  <si>
    <t>30 Mb/s</t>
  </si>
  <si>
    <t>ООО ГЕЛИОС ТЕЛЕКОМ</t>
  </si>
  <si>
    <t>https://gpou-mpk.herokuapp.com/</t>
  </si>
  <si>
    <t>cno_mpk@mail.ru</t>
  </si>
  <si>
    <t>7 Mи/s</t>
  </si>
  <si>
    <t>Light-NET</t>
  </si>
  <si>
    <t>https://mvpu106.wordpress.com/</t>
  </si>
  <si>
    <t>mvpy106@mail.ru</t>
  </si>
  <si>
    <t>Макеевка Онлайн, Спектр</t>
  </si>
  <si>
    <t>FTTB, ADSL</t>
  </si>
  <si>
    <t>https://vk.com/ba4urina7  ;   https://sites.google.com/view/ba4urina7</t>
  </si>
  <si>
    <t>mpbl7@yandex.ru</t>
  </si>
  <si>
    <t>25 Мб/с</t>
  </si>
  <si>
    <t>браузер</t>
  </si>
  <si>
    <t>https://mpl8.ru/</t>
  </si>
  <si>
    <t>mpl.8@yandex.ru</t>
  </si>
  <si>
    <t>До 100 Мбит/с</t>
  </si>
  <si>
    <t>Макеевка-Онлайн</t>
  </si>
  <si>
    <t>http://mptu-sferauslug.ru</t>
  </si>
  <si>
    <t>gpoy.mak-ptu46@mfil.ru</t>
  </si>
  <si>
    <t>100Мбит/сек</t>
  </si>
  <si>
    <t>Дидан</t>
  </si>
  <si>
    <t>оптоволокно</t>
  </si>
  <si>
    <t>ms.makmashlicey@bk.ru</t>
  </si>
  <si>
    <t>"Макеевка онлайн"</t>
  </si>
  <si>
    <t>http://www.Mpgl102.wix.com/mpgl102/</t>
  </si>
  <si>
    <t>MPGL102@yandex.ru</t>
  </si>
  <si>
    <t>100мгб</t>
  </si>
  <si>
    <t>Маконлайн</t>
  </si>
  <si>
    <t>mplkhb.wix.com/main/mplkhb125</t>
  </si>
  <si>
    <t>mplkhb125@mail.ru</t>
  </si>
  <si>
    <t>http://hpl78.ucoz.net</t>
  </si>
  <si>
    <t xml:space="preserve">licej78@gmail.com  licej57@mail.ru </t>
  </si>
  <si>
    <t xml:space="preserve">100 Mbps
</t>
  </si>
  <si>
    <t>Онлайн технологии</t>
  </si>
  <si>
    <t>https://ypsl.jimdofree.com/</t>
  </si>
  <si>
    <t>ypsl24@mail.ru</t>
  </si>
  <si>
    <t>Домашняя сеть "Успех" http://uspeh-home.net/</t>
  </si>
  <si>
    <t>https://yasptu.wixsite.com/yptu</t>
  </si>
  <si>
    <t>yptu45@mail.ru</t>
  </si>
  <si>
    <t>10МБ/с</t>
  </si>
  <si>
    <t>ЗУГРЭС-НЭТ</t>
  </si>
  <si>
    <t>zpl48.ucoz.ru</t>
  </si>
  <si>
    <t>zpl48@mail.ru</t>
  </si>
  <si>
    <t>ООО "ToraNET"</t>
  </si>
  <si>
    <t>SPTH</t>
  </si>
  <si>
    <t>https://torez-gt.wixsite.com/torez</t>
  </si>
  <si>
    <t>tgttorez@mail.ru</t>
  </si>
  <si>
    <t>Государственное предприятие "КОМТЕЛ"</t>
  </si>
  <si>
    <t>сгт-днр.ру</t>
  </si>
  <si>
    <t>sneg_gorteh@mail.ru</t>
  </si>
  <si>
    <t>45 Mbps</t>
  </si>
  <si>
    <t>Торанет</t>
  </si>
  <si>
    <t>https://ttorez.wixsite.com/torez-college</t>
  </si>
  <si>
    <t>torez_kolledzh@mail.ru</t>
  </si>
  <si>
    <t>10 Мб/с</t>
  </si>
  <si>
    <t>ТРК"Сириус"</t>
  </si>
  <si>
    <t>DOCSIS</t>
  </si>
  <si>
    <t>https://torezskiy.wixsite.com/tcpto</t>
  </si>
  <si>
    <t>tor.licey@mail.ru</t>
  </si>
  <si>
    <t>10 MB</t>
  </si>
  <si>
    <t>ТРК "Сириус - Торез"</t>
  </si>
  <si>
    <t>https://tvpu110.nethouse.ru/</t>
  </si>
  <si>
    <t>tvpu_246@mail.ru</t>
  </si>
  <si>
    <t>100 MB/s</t>
  </si>
  <si>
    <t>ExStream.net</t>
  </si>
  <si>
    <t xml:space="preserve">GPON </t>
  </si>
  <si>
    <t>cinemaskt.ru</t>
  </si>
  <si>
    <t>cinemaskt@mail.ru</t>
  </si>
  <si>
    <t>http://medcollege-torez.ru/</t>
  </si>
  <si>
    <t>mu.torez@zdravdnr.ru</t>
  </si>
  <si>
    <t>1</t>
  </si>
  <si>
    <t>2mbps</t>
  </si>
  <si>
    <t>да - 1</t>
  </si>
  <si>
    <t>www.shplu.okis.ru</t>
  </si>
  <si>
    <t>shplsy2016@bk.ru</t>
  </si>
  <si>
    <t>ExStream.NET</t>
  </si>
  <si>
    <t>FTTP</t>
  </si>
  <si>
    <t>http://shahtersk-pedkolledj.ru</t>
  </si>
  <si>
    <t>shahtersk-pedkolledj@mail.ru</t>
  </si>
  <si>
    <t>4 Мб/с</t>
  </si>
  <si>
    <t>Comtel</t>
  </si>
  <si>
    <t>amiek.site</t>
  </si>
  <si>
    <t>amvr-aiek@mail.ru</t>
  </si>
  <si>
    <t>100,0 Мбит/с</t>
  </si>
  <si>
    <t>Flash net</t>
  </si>
  <si>
    <t>АПЛ155.АМВРОСИЕВКА. РФ</t>
  </si>
  <si>
    <t>GPOUAPL155@yandex.ru</t>
  </si>
  <si>
    <t>100Mb</t>
  </si>
  <si>
    <t>ООО "ТРК "Сириус"</t>
  </si>
  <si>
    <t>http://shtdonnuet.ru</t>
  </si>
  <si>
    <t>shtdonnuet@mail.ru, buh.s71@mail.ru</t>
  </si>
  <si>
    <t xml:space="preserve">Государственное предприятие "Комтел" </t>
  </si>
  <si>
    <t>ГПОУ "Донецкое Профессиональное горноэлектромеханическое училище имени А.Ф.Засядько"</t>
  </si>
  <si>
    <t>ГПОУ  "Донецкий центр профессионально-технического образования"</t>
  </si>
  <si>
    <t>ГПОУ "Донецкий профессиональный лицей строительства"</t>
  </si>
  <si>
    <t>Структурное подразделение «Дебальцевский колледж транспортной инфраструктуры» ГОО ВПО«Донецкий институт железнодорожного транспорта»</t>
  </si>
  <si>
    <t>ГПОУ "Енакиевское профессионально-техническое горное училище"</t>
  </si>
  <si>
    <t>Класс 1</t>
  </si>
  <si>
    <t>Класс 2</t>
  </si>
  <si>
    <t>Класс 3</t>
  </si>
  <si>
    <t>Класс 4</t>
  </si>
  <si>
    <t>Класс 5</t>
  </si>
  <si>
    <t>Класс 6</t>
  </si>
  <si>
    <t>Всего по ОО СПО*</t>
  </si>
  <si>
    <t>Класс 7</t>
  </si>
  <si>
    <t>Класс 8</t>
  </si>
  <si>
    <t xml:space="preserve">Всего по ОО СПО </t>
  </si>
  <si>
    <t>ГПОУ " Донецкий транспортно-экономический колледж"</t>
  </si>
  <si>
    <t>общеобразовательная подготовка</t>
  </si>
  <si>
    <t>профессиональная подготовка</t>
  </si>
  <si>
    <t>Всего</t>
  </si>
  <si>
    <t>ГПОУ "Донецкий экономико-правовой кооперативный техникум имени Н.П. Баллина"</t>
  </si>
  <si>
    <t xml:space="preserve">    _</t>
  </si>
  <si>
    <t>ГПОУ "Докучаевский горный техникум"</t>
  </si>
  <si>
    <t>ГПОУ "ДОНЕЦКИЙ ГОРНЫЙ ТЕХНИКУМ ИМ. Е.Т. АБАКУМОВА"</t>
  </si>
  <si>
    <t>ГПОУ "Донецкий электрометаллургический техникум"</t>
  </si>
  <si>
    <t>ГПОУ "Донецкий политехнический колледж"</t>
  </si>
  <si>
    <t>ГПОУ "Донецкий профессионально-педагогический колледж"</t>
  </si>
  <si>
    <t>6</t>
  </si>
  <si>
    <t>8</t>
  </si>
  <si>
    <t>9</t>
  </si>
  <si>
    <t>41</t>
  </si>
  <si>
    <t>26</t>
  </si>
  <si>
    <t>22</t>
  </si>
  <si>
    <t>ГПОУ "Донецкий государственный колледж пищевых технологий и торговли"</t>
  </si>
  <si>
    <t>ГПОУ«ДОНЕЦКИЙ КОЛЛЕДЖ ТЕХНОЛОГИЙ И ДИЗАЙНА» ГО ВПО «ДОНЕЦКИЙ НАЦИОНАЛЬНЫЙ УНИВЕРСИТЕТ ЭКОНОМИКИ И ТОРГОВЛИ ИМЕНИ МИХАИЛА ТУГАН-БАРАНОВСКОГО»</t>
  </si>
  <si>
    <t>Профессиональная подготовка:</t>
  </si>
  <si>
    <t>ГПОУ  "Донецкий колледж строительства и архитектуры"</t>
  </si>
  <si>
    <t>Государственное профессиональное образовательное учреждение "Комсомольский индустриальный техникум"</t>
  </si>
  <si>
    <t xml:space="preserve">Класс 1 (ауд 8) </t>
  </si>
  <si>
    <t>Класс 2 (ауд  106)</t>
  </si>
  <si>
    <t>Класс 3 (ауд 114)</t>
  </si>
  <si>
    <t>Класс 4 (ауд 115)</t>
  </si>
  <si>
    <t>Класс 5 (ауд 116 )</t>
  </si>
  <si>
    <t>Класс 6 (ауд 117)</t>
  </si>
  <si>
    <t>Класс 7 (ауд 118 )</t>
  </si>
  <si>
    <t>Класс 8 (ауд 123)</t>
  </si>
  <si>
    <t>Класс 9 (ауд 209)</t>
  </si>
  <si>
    <t>Класс 10 (ауд 220)</t>
  </si>
  <si>
    <t>Класс 11 (ауд 227)</t>
  </si>
  <si>
    <t>Класс 12 (ауд 301)</t>
  </si>
  <si>
    <t>Класс 13 (ауд 402)</t>
  </si>
  <si>
    <t>Класс 14 (ауд 403)</t>
  </si>
  <si>
    <t>Класс 15 (ауд 408)</t>
  </si>
  <si>
    <t>Класс 16 (ауд 421)</t>
  </si>
  <si>
    <t>Класс 17 (ауд 507)</t>
  </si>
  <si>
    <t> Класс 18 (ауд 509)</t>
  </si>
  <si>
    <t>14 </t>
  </si>
  <si>
    <t>ГПОУ "Донецкий музыкальный колледж им. С.С. Прокофьева"</t>
  </si>
  <si>
    <t xml:space="preserve">Класс 1 </t>
  </si>
  <si>
    <t xml:space="preserve">Класс 2 </t>
  </si>
  <si>
    <t>класс 3</t>
  </si>
  <si>
    <t>Класс1</t>
  </si>
  <si>
    <t>Класс2</t>
  </si>
  <si>
    <t xml:space="preserve">Экономических дисциплин </t>
  </si>
  <si>
    <t> 3</t>
  </si>
  <si>
    <t>- </t>
  </si>
  <si>
    <t> 1</t>
  </si>
  <si>
    <t>Истории</t>
  </si>
  <si>
    <t> -</t>
  </si>
  <si>
    <t> 0</t>
  </si>
  <si>
    <t>Математических дисциплин</t>
  </si>
  <si>
    <t>Иностранного языка</t>
  </si>
  <si>
    <t>Кабинет финансов, денежного обращения и кредитов</t>
  </si>
  <si>
    <t>Лаборатория фото и видеотехники</t>
  </si>
  <si>
    <t xml:space="preserve">Кабинет электротехники </t>
  </si>
  <si>
    <t xml:space="preserve">Лаборатория теории электросвязи </t>
  </si>
  <si>
    <t>Кабинет правового обеспечения профессиональной деятельности</t>
  </si>
  <si>
    <t>Лаборатория вычислительной техники</t>
  </si>
  <si>
    <t>Лаборатория периферийных устройств и</t>
  </si>
  <si>
    <t xml:space="preserve">Лаборатория электронной техники </t>
  </si>
  <si>
    <t xml:space="preserve">Лаборатория электротехнических измерений </t>
  </si>
  <si>
    <t xml:space="preserve">Лаборатория основы кодирования и        передачи информации </t>
  </si>
  <si>
    <t xml:space="preserve">Лаборатория энергоснабжения  </t>
  </si>
  <si>
    <t xml:space="preserve">Лаборатория сетей абонентского доступа </t>
  </si>
  <si>
    <t xml:space="preserve">Лаборатория телекоммуникационных систем </t>
  </si>
  <si>
    <t xml:space="preserve">Всего по ОО </t>
  </si>
  <si>
    <t>ГПОУ «Докучаевский техникум» ГО ВПО  «Донецкий национальный университет экономики и торговли имени Михаила Туган-Барановского»</t>
  </si>
  <si>
    <t>Библиотековедение</t>
  </si>
  <si>
    <t>Народно художественного творчества</t>
  </si>
  <si>
    <t>Сценического мастерства</t>
  </si>
  <si>
    <t>Режисерских</t>
  </si>
  <si>
    <t>математика</t>
  </si>
  <si>
    <t>биология</t>
  </si>
  <si>
    <t>физика</t>
  </si>
  <si>
    <t>педагогика</t>
  </si>
  <si>
    <t>Государственное Профессиональное Образовательное Учреждение "Донецкий художественный колледж"</t>
  </si>
  <si>
    <t>Общеобразовательная подготовка</t>
  </si>
  <si>
    <t>Профессиональная подготовка</t>
  </si>
  <si>
    <t>ГПОУ  "Донецкий профессиональный лицей автосервиса"</t>
  </si>
  <si>
    <t>ГПОУ  "Донецкое профессионально-техническое училище связи"</t>
  </si>
  <si>
    <t>Лаборатория №6 "Информационных технологий"</t>
  </si>
  <si>
    <t>Лаборатория №14 "Информационных технологий в профессиональной деятельности"</t>
  </si>
  <si>
    <t>Кабинет №15 "Информатики и информационных технологий, мультимедиа-технологий"</t>
  </si>
  <si>
    <t>ГПОУ  "Старобешевское профессионально-техническое училище</t>
  </si>
  <si>
    <t>кабинет № 7</t>
  </si>
  <si>
    <t>Информатика и ИКТ</t>
  </si>
  <si>
    <t>Математика</t>
  </si>
  <si>
    <t>ГПОУ "Донецкое профессиональное горноэлектромеханическое училище имени А.Ф. Засядько</t>
  </si>
  <si>
    <t>Кабинет филологических дисциплин</t>
  </si>
  <si>
    <t>Кабинет дисциплин обществознания</t>
  </si>
  <si>
    <t>Иностранный язык</t>
  </si>
  <si>
    <t>Начальная военная и медико-санитарная подготовка</t>
  </si>
  <si>
    <t>Химия и биология</t>
  </si>
  <si>
    <t>Физика и астрономия</t>
  </si>
  <si>
    <t>Строительное черчение и электротехника</t>
  </si>
  <si>
    <t>Охрана труда и безопасность жизнедеятельности</t>
  </si>
  <si>
    <t>Основы материаловедения</t>
  </si>
  <si>
    <t>Технология каменных работ</t>
  </si>
  <si>
    <t>Учебно-практический центр "БОШ"</t>
  </si>
  <si>
    <t>Учебно-практический центр "Будмастер"</t>
  </si>
  <si>
    <t xml:space="preserve">Учебно-практический центр "КНАУФ" </t>
  </si>
  <si>
    <t>Лаборатория</t>
  </si>
  <si>
    <t>Основ электротехники и материаловедения</t>
  </si>
  <si>
    <t>Литература            Русский язык     Иностранный язык</t>
  </si>
  <si>
    <t>Украинский язык и литература</t>
  </si>
  <si>
    <t>История Отечества      Всеобщая история      Уроки гражданственности и духовности Донбасса       Правоведение</t>
  </si>
  <si>
    <t>Химия                   Биология</t>
  </si>
  <si>
    <t>Экономика        Обществознание              География</t>
  </si>
  <si>
    <t>Физика              Астрономия      Математика</t>
  </si>
  <si>
    <t>Адаптационный</t>
  </si>
  <si>
    <t>Материаловедение</t>
  </si>
  <si>
    <t>Основы электротехники</t>
  </si>
  <si>
    <t>Основы строительного черчения</t>
  </si>
  <si>
    <t>Технология малярных работ</t>
  </si>
  <si>
    <t>Безопасность жизнедеятельности      Охрана труда</t>
  </si>
  <si>
    <t>Организация работы в цехах общественного питания</t>
  </si>
  <si>
    <t>Сварочное дело   Ремонт санитарно-технических систем и оборудования    Слесарное дело</t>
  </si>
  <si>
    <t xml:space="preserve">Класс 3 </t>
  </si>
  <si>
    <t>ГПОУ «Горловский колледж городского хозяйства»</t>
  </si>
  <si>
    <t>5/1</t>
  </si>
  <si>
    <t>267</t>
  </si>
  <si>
    <t>253</t>
  </si>
  <si>
    <t>30</t>
  </si>
  <si>
    <t>184</t>
  </si>
  <si>
    <t>228</t>
  </si>
  <si>
    <t>320 Лаборатория разработки баз данных, технологии системного и прикладного программирования и управления проектной деятельностью</t>
  </si>
  <si>
    <t>321 Лаборатория- учебная канцелярия (система электронного документооборота; документирование; служба документов)</t>
  </si>
  <si>
    <t>322 Лаборатория технических средств обучения и управления</t>
  </si>
  <si>
    <t>317 Кабинет информационно-коммуникационных систем</t>
  </si>
  <si>
    <t>ГПОУ «Горловский автотранспортный техникум» Государственного образовательного учреждения высшего профессионального образования «Донецкий национальный технический университет»</t>
  </si>
  <si>
    <t>"Химия"</t>
  </si>
  <si>
    <t>кабинет технического обслуживания автомобилей</t>
  </si>
  <si>
    <t>кабинет устройства автомобилей</t>
  </si>
  <si>
    <t>кабинет правил безопасности дорожного движения</t>
  </si>
  <si>
    <t>кабинет материаловедения</t>
  </si>
  <si>
    <t>кабинет организации транспортно-логистической деятельности на автомобильном транспорте</t>
  </si>
  <si>
    <t>лаборатория двигателей внутреннего сгорания</t>
  </si>
  <si>
    <t>кабинет технических средств автомобильного транспорта</t>
  </si>
  <si>
    <t>лаборатория устройства транспортных средств</t>
  </si>
  <si>
    <t>кабинет инженерной графики</t>
  </si>
  <si>
    <t>лаборатория электрооборудования автомобилей</t>
  </si>
  <si>
    <t>«Математики и математических дисциплин»</t>
  </si>
  <si>
    <t>«Иностранного языка»</t>
  </si>
  <si>
    <t>«Химии и биологии»</t>
  </si>
  <si>
    <t>«Истории и  обществознания»</t>
  </si>
  <si>
    <t>«Программного обеспечения компьютерных сетей, программирования и баз данных, организации и принципов построения компьютерных систем»</t>
  </si>
  <si>
    <t>«Эксплуатации и программно-аппаратной защиты объектов сетевой инфраструктуры»</t>
  </si>
  <si>
    <t>«Аддитивных технологий»</t>
  </si>
  <si>
    <t>«Информационных технологий в профессиональной деятельности и учебной бухгалтерии»</t>
  </si>
  <si>
    <t>«Вычислительной техники, информационных технологий в профессиональной деятельности»</t>
  </si>
  <si>
    <t>«Процессов формообразования и инструментов»</t>
  </si>
  <si>
    <t xml:space="preserve">«Электротехники, измерительной техники и электрических основ источников питания», </t>
  </si>
  <si>
    <t>«Анализа финансово-хозяйственной деятельности и финансов»</t>
  </si>
  <si>
    <t>«Экономики, организации и статистики»</t>
  </si>
  <si>
    <t>«Автоматизированного проектирования технологических процессов и программирования систем ЧПУ»</t>
  </si>
  <si>
    <t>«Документационного и правового обеспечения профессиональной деятельности»</t>
  </si>
  <si>
    <t>«Бухгалтерского учета, налогооблажения и кредита»</t>
  </si>
  <si>
    <t>«Технологии машиностроения»</t>
  </si>
  <si>
    <t>Материаловедения»,</t>
  </si>
  <si>
    <t xml:space="preserve">«Метрологии, стандартизации и сертификации» </t>
  </si>
  <si>
    <t>Кабинет "Профессиональное обучение"</t>
  </si>
  <si>
    <t>Начальной военной и медико-санитарной подготовки</t>
  </si>
  <si>
    <t>Русского языка и литературы</t>
  </si>
  <si>
    <t>Общий гуманитарный и социально-гуманитарный цикл</t>
  </si>
  <si>
    <t>Основ философии</t>
  </si>
  <si>
    <t>Русского языка и культуры речи</t>
  </si>
  <si>
    <t>Теплотехники и технологии отрасли</t>
  </si>
  <si>
    <t>Типовых узлов и средств автоматизации</t>
  </si>
  <si>
    <t>Охраны труда</t>
  </si>
  <si>
    <t>Основ электропривода</t>
  </si>
  <si>
    <t>Информационно-коммуникационных систем</t>
  </si>
  <si>
    <t>Монтажа, технической эксплуатации и ремонта оборудования</t>
  </si>
  <si>
    <t>Полигон вычислительной техники и учебных баз практики</t>
  </si>
  <si>
    <t>Системного и прикладного программирования</t>
  </si>
  <si>
    <t>Технологии разработки баз данных</t>
  </si>
  <si>
    <t>Актовый зал</t>
  </si>
  <si>
    <t>Кабинет математики и физики</t>
  </si>
  <si>
    <t>Кабинет обществознания и основ философии</t>
  </si>
  <si>
    <t>Кабинет химии и биологии</t>
  </si>
  <si>
    <t>Кабинет русского языка и литературы</t>
  </si>
  <si>
    <t>Кабинет истории Отечества и Всеобщей истории</t>
  </si>
  <si>
    <t>Кабинет иностранного языка (английского)</t>
  </si>
  <si>
    <t>Кабинет бухгалтерского учета и аудита</t>
  </si>
  <si>
    <t>Кабинет экономики организации; финансов, денежного обращения и кридита</t>
  </si>
  <si>
    <t>Кабинет анализа финансово-хозяйственной деятельности</t>
  </si>
  <si>
    <t>Кабинет социально-экономических дисциплин</t>
  </si>
  <si>
    <t>Кабинет теории бухгалтерского учета.</t>
  </si>
  <si>
    <t>Кабинет документационного обеспечения управления</t>
  </si>
  <si>
    <t>Кабинет междисциплинарных курсов</t>
  </si>
  <si>
    <t>Кабинет статистики и налогообложения</t>
  </si>
  <si>
    <t>Кабинет менеджмента и маркетинга; безопасности и жизнидеятельности и охраны труда</t>
  </si>
  <si>
    <t>Спортивный зал</t>
  </si>
  <si>
    <t>Кабинет математических дисциплин</t>
  </si>
  <si>
    <t>Кабинет технической механики</t>
  </si>
  <si>
    <t>Кабинет технологии горных работ</t>
  </si>
  <si>
    <t>Кабинет технологии и безопасности взрывных работ</t>
  </si>
  <si>
    <t>Кабинет проходки и углубки вертикальных стволов</t>
  </si>
  <si>
    <t>Кабинет топографо - геодезических изысканий</t>
  </si>
  <si>
    <t>Кабинет основ экономики</t>
  </si>
  <si>
    <t>Лаборатория строительных материалов и изделий</t>
  </si>
  <si>
    <t>Кабинет системного и прикладного программирования</t>
  </si>
  <si>
    <t>Кабинет технологии разработки баз данных</t>
  </si>
  <si>
    <t>Кабинет метрологии, стандартизации и сертификации</t>
  </si>
  <si>
    <t>Технологии производства черных металлов (производство стали)</t>
  </si>
  <si>
    <t>ГПОУ «Горловский автотранспортный техникум» ГОУ ВПО «Донецкий национальный технический университет»</t>
  </si>
  <si>
    <t>математики</t>
  </si>
  <si>
    <t>технологии приготовления кулинарной продукции</t>
  </si>
  <si>
    <t>технологии сварочный работ</t>
  </si>
  <si>
    <t>технологии малярных работ</t>
  </si>
  <si>
    <t>Кабинет "Мультимедиа технологии"</t>
  </si>
  <si>
    <t>Кабинет филологических дисциплин и адаптационного цикла</t>
  </si>
  <si>
    <t>Кабинет иностранного языка</t>
  </si>
  <si>
    <t>Кабинет математики</t>
  </si>
  <si>
    <t>Кабинет дисциплин естествознания</t>
  </si>
  <si>
    <t>Кабинет физики и электротехники</t>
  </si>
  <si>
    <t>Кабинет информатики и компьютерных технологий</t>
  </si>
  <si>
    <t>Кабинет начальной военной медико-санитарной подготовки</t>
  </si>
  <si>
    <t>Кабинет дисциплин общепрофессионального и профессионального циклов</t>
  </si>
  <si>
    <t>Кабинет охраны труда, общепрофессионально-го и профессионально-го циклов</t>
  </si>
  <si>
    <t>Кабинет теоретических основ сварки и резки металлов</t>
  </si>
  <si>
    <t>Химия. Биология.</t>
  </si>
  <si>
    <t>Физика</t>
  </si>
  <si>
    <t>История</t>
  </si>
  <si>
    <t xml:space="preserve">Технология кулинарного производства </t>
  </si>
  <si>
    <t xml:space="preserve">Технология кондитерского производства </t>
  </si>
  <si>
    <t>Учебный кулинарный цех № 2</t>
  </si>
  <si>
    <t>Основы микробиологии, санитарии и гигиены</t>
  </si>
  <si>
    <t>1    -   0</t>
  </si>
  <si>
    <t>Аудитория 1</t>
  </si>
  <si>
    <t>Аудитория 2</t>
  </si>
  <si>
    <t>Аудитория 3</t>
  </si>
  <si>
    <t>Государственное профессиональное образовательное учреждение "Ясиноватский строительный техникум транспортного строительства"</t>
  </si>
  <si>
    <t>Дипломный зал специальности Строительство и эксплуатация зданий и сооружений</t>
  </si>
  <si>
    <t>Библиотека Компьютерный класс</t>
  </si>
  <si>
    <t>кабинет гуманитарных дисциплин</t>
  </si>
  <si>
    <t>кабинет иностранного языка</t>
  </si>
  <si>
    <t>кабинет математики</t>
  </si>
  <si>
    <t>кабинет истории</t>
  </si>
  <si>
    <t>кабинет экономки</t>
  </si>
  <si>
    <t>лаборатория физики</t>
  </si>
  <si>
    <t>лаборатория химии</t>
  </si>
  <si>
    <t>кабинет правоведения</t>
  </si>
  <si>
    <t>кабинет охраны труда и экологии природопользования</t>
  </si>
  <si>
    <t>кабинет электрические сети</t>
  </si>
  <si>
    <t>лаборатория котельного оборудования ТЭС</t>
  </si>
  <si>
    <t>лаборатория турбинного оборудования ТЭС</t>
  </si>
  <si>
    <t>лаборатория электротехники и электроники</t>
  </si>
  <si>
    <t>лаборатория общепрофессиональных дисциплин по специальности</t>
  </si>
  <si>
    <t>лаборатория обслуживания и наладки теплоэнергетического оборудования</t>
  </si>
  <si>
    <t>лаборатория ремонта теплоэнергетического оборудования</t>
  </si>
  <si>
    <t>лаборатория электрических измерений</t>
  </si>
  <si>
    <t>лаборатория электрических машин и трансформаторов</t>
  </si>
  <si>
    <t>лаборатория эксплуатации и ремонта электрических станцй, сетей и систем</t>
  </si>
  <si>
    <t>лаборатория релейной защиы, автоматики электроэнергетических систем</t>
  </si>
  <si>
    <t>лаборатория электрооборудования электрических станциий, сетей и систем</t>
  </si>
  <si>
    <t>Биология</t>
  </si>
  <si>
    <t>Русского языка и культуры речи, рекадактирование служебных документов</t>
  </si>
  <si>
    <t xml:space="preserve">Общественных дисциплин </t>
  </si>
  <si>
    <t xml:space="preserve">Иностранного языка </t>
  </si>
  <si>
    <t xml:space="preserve">Математки </t>
  </si>
  <si>
    <t>Начальной военной подготовки</t>
  </si>
  <si>
    <t xml:space="preserve">Инженерной графики </t>
  </si>
  <si>
    <t>Экономической теории и экономики</t>
  </si>
  <si>
    <t>Технологического оборудования отрасли</t>
  </si>
  <si>
    <t>Лаб. Физики</t>
  </si>
  <si>
    <t>Лаб.Электротехники и электронной техники</t>
  </si>
  <si>
    <t>Математических дисциплин, информатики, информационных технологий в профессиональной деятельности (1к. ауд. 47)</t>
  </si>
  <si>
    <t>Информационных технологий в профессиональной деятельности (1к. ауд. 48)</t>
  </si>
  <si>
    <t>Технических средств обучения; технологии разработки баз данных; информационно-коммуникационных систем (1к. ауд. 39)</t>
  </si>
  <si>
    <t>Компьютеризации профессиональной деятельности; системного и прикладного программирования; управления проектной деятельностью (1к. ауд. 38)</t>
  </si>
  <si>
    <t>Вычислительной техники; учебных баз практики (1к. ауд. 25)</t>
  </si>
  <si>
    <t>ГПОУ "Зуевский энергетический техникум" Государственного образовательного учреждения высшего профессионального образования "Донецкий национальный технический университет"</t>
  </si>
  <si>
    <t>Класс 1 (25)</t>
  </si>
  <si>
    <t>Класс 2 (23)</t>
  </si>
  <si>
    <t>Холодная</t>
  </si>
  <si>
    <t>Кабинет компьютерной графики</t>
  </si>
  <si>
    <t>Кабинет химии</t>
  </si>
  <si>
    <t>Кабинет материаловедения</t>
  </si>
  <si>
    <t>Кабинет черчение</t>
  </si>
  <si>
    <t>Филологических дисциплин.</t>
  </si>
  <si>
    <t>1*</t>
  </si>
  <si>
    <t xml:space="preserve">Математических дисциплин </t>
  </si>
  <si>
    <t>Дисциплин обществознания.</t>
  </si>
  <si>
    <t xml:space="preserve">Дисциплин естествознания </t>
  </si>
  <si>
    <t>Информатики и ИКТ, компьютерной графики.</t>
  </si>
  <si>
    <t>Иностранного языка.</t>
  </si>
  <si>
    <t xml:space="preserve">Начальной военной подготовки/Медико-санитарной подготовки. </t>
  </si>
  <si>
    <t>Социально-экономических дисциплин</t>
  </si>
  <si>
    <t>Микробиологии, физиологии питания, санитарии и гигиены</t>
  </si>
  <si>
    <t>Товароведения продовольственных товаров</t>
  </si>
  <si>
    <t>Технологии кулинарного и кондитерского производства</t>
  </si>
  <si>
    <t>Безопасности жизнедеятельности и охраны труда</t>
  </si>
  <si>
    <t>Технического оснащения и организации рабочего места</t>
  </si>
  <si>
    <t>кабинет филологии</t>
  </si>
  <si>
    <t>кабинет биологии</t>
  </si>
  <si>
    <t>каб. НВП/МСП</t>
  </si>
  <si>
    <t>кабинет физики</t>
  </si>
  <si>
    <t>кабинет химии</t>
  </si>
  <si>
    <t>каб.обществознания</t>
  </si>
  <si>
    <t>Кабинет химии, биологии, экологии</t>
  </si>
  <si>
    <t>Кабинет экономики</t>
  </si>
  <si>
    <t>Кабинет мультимедийных технологий</t>
  </si>
  <si>
    <t>Русский язык</t>
  </si>
  <si>
    <t>кабинет профцикла "Машинист локомотива (электровоз)</t>
  </si>
  <si>
    <t>кабинет профцикла "Машинист локомотива (тепловоз)</t>
  </si>
  <si>
    <t>кабинет профцикла "Слесарь по ремонту строительных машин"</t>
  </si>
  <si>
    <t>кабинет общепрофессиональных и профессиональных дисциплин</t>
  </si>
  <si>
    <t>ГПОУ "Снежнянский горный техникум"</t>
  </si>
  <si>
    <t>Лаборатория "Компьютерной графики"</t>
  </si>
  <si>
    <t>Лаборатория "Информационных технологий в профессиональной деятельности"</t>
  </si>
  <si>
    <t>Класс3</t>
  </si>
  <si>
    <t>ГПОУ "Амвросиевский индустриально-эконоический колледж"</t>
  </si>
  <si>
    <t>ГПОУ  "Торезский медицинский колледж"</t>
  </si>
  <si>
    <t>ГПОУ  "Торезский горный техникум им. А.Ф. Засядько"</t>
  </si>
  <si>
    <t>№107 (Кабинет технических средств обучения)</t>
  </si>
  <si>
    <t>Лаборатория горных машин и комплексов</t>
  </si>
  <si>
    <t>Всего по ОУ</t>
  </si>
  <si>
    <t>Кабинет русского языка и культуры речи</t>
  </si>
  <si>
    <t>ГПОУ "Торезский  центр профессионально-технического образования"</t>
  </si>
  <si>
    <t>мастерская паримахеров</t>
  </si>
  <si>
    <t>мастерская слесарей по ремонту строительных машин</t>
  </si>
  <si>
    <t>Кабинет Правоведения</t>
  </si>
  <si>
    <t>Кабинет начальной военной и медико – санитарной подготовки</t>
  </si>
  <si>
    <t>Кабинет истории, географии, обществознания</t>
  </si>
  <si>
    <t>Кабинет физики и астрономии</t>
  </si>
  <si>
    <t xml:space="preserve">Кабинет: Основы микробиологии, физиологии, санитарии и  гигиены, </t>
  </si>
  <si>
    <t>Кабинет основы товароведения  продовольственных товаров</t>
  </si>
  <si>
    <t>Кабинет технического оснащения и организации рабочего места</t>
  </si>
  <si>
    <t>Кабинет технологии кулинарного производства</t>
  </si>
  <si>
    <t>Кабинет технологии кондитерского производства:</t>
  </si>
  <si>
    <t>Кабинет охраны труда и безопасности жизнедеятельности</t>
  </si>
  <si>
    <t>Кабинет - лаборатория технической механики, электротехники и электронной техники</t>
  </si>
  <si>
    <t>Лекционная</t>
  </si>
  <si>
    <t>Библиотека</t>
  </si>
  <si>
    <t>Основ микробиологии и иммунологии, генетики человека с основами медицинской генетики</t>
  </si>
  <si>
    <t>Терапии, сестринского ухода при заболеваниях в терапии, общественного здоровья и здравоохранения</t>
  </si>
  <si>
    <t xml:space="preserve">Естествознания, анатомии и физиологии человека, основ патологии  </t>
  </si>
  <si>
    <t xml:space="preserve">Акушерства и гинекологии, сестринского ухода при заболеваниях в акушерстве и гинекологии и основ профилактики                   </t>
  </si>
  <si>
    <t>кабинет русского языка и литературы, мировой и художественной культуры</t>
  </si>
  <si>
    <t>Кабинет истории, обществознания и географии</t>
  </si>
  <si>
    <t>Кабинет информатики и ИКТ</t>
  </si>
  <si>
    <t>Технология кулинарного и кондитерского производства</t>
  </si>
  <si>
    <t>Кабинет художественного проектирования одежды</t>
  </si>
  <si>
    <t>Кабинет БЖД, Охраны труда и деловой культуры</t>
  </si>
  <si>
    <t xml:space="preserve">«Русский язык и литература» </t>
  </si>
  <si>
    <t xml:space="preserve">«Физика» </t>
  </si>
  <si>
    <t xml:space="preserve">«Математики» </t>
  </si>
  <si>
    <t xml:space="preserve">«Кабинет допризывной, медико-санитарной подготовки и безопасности жизнедеятельности» </t>
  </si>
  <si>
    <t xml:space="preserve">«Кабинет технологии кулинарного и  кондитерского производства»  </t>
  </si>
  <si>
    <t>«Парикмахерское искусство»</t>
  </si>
  <si>
    <t xml:space="preserve">«Охраны труда» </t>
  </si>
  <si>
    <t>Кабинет профессиональной этики и деловой культуры</t>
  </si>
  <si>
    <t>кабинет холодильных машин и установок</t>
  </si>
  <si>
    <t>Таблица 8.  Кадровый состав преподавателей учебных предметов "Информатики и ИКТ", "Компьютерная графика" и "Информационные технологии в профессиональной деятельности"</t>
  </si>
  <si>
    <t>Воздвиженская Е.К.</t>
  </si>
  <si>
    <t>51 год</t>
  </si>
  <si>
    <t xml:space="preserve">Высшее </t>
  </si>
  <si>
    <t>Донецкий государственный университет. 
Факультет смежных (дополнительных) профессий Донецкого национального  университета</t>
  </si>
  <si>
    <t>1993 год 
2002 год</t>
  </si>
  <si>
    <t>Документоведение и документационное обеспечение управления Документовед. Организатор предпринимательской деятельности  
Преподаватель информатики. Преподаватель информатики</t>
  </si>
  <si>
    <t>21 год 10 м.</t>
  </si>
  <si>
    <t>2018 год  
2020 год</t>
  </si>
  <si>
    <t>ВУЗ "Республиканский институт последипломного образования инженерно-педагогических работников" ДПП ПК
ГО ДПО "Институт развития профессионального образования "</t>
  </si>
  <si>
    <t>21.03.2018 год</t>
  </si>
  <si>
    <t>Специалист первой категории</t>
  </si>
  <si>
    <t>нет</t>
  </si>
  <si>
    <t>138 ч.</t>
  </si>
  <si>
    <t>98 ч.</t>
  </si>
  <si>
    <t>146 ч.</t>
  </si>
  <si>
    <t>ОДП 02. Информатика и ИКТ (ТОРАТ, ОПУТ)</t>
  </si>
  <si>
    <t>ЕН.02 Информатика</t>
  </si>
  <si>
    <t>ЕН.02 Информационные технологии в профессиональной деятельности</t>
  </si>
  <si>
    <t>владеет</t>
  </si>
  <si>
    <t>Костюченко Л.М.</t>
  </si>
  <si>
    <t>64 года</t>
  </si>
  <si>
    <t xml:space="preserve">Донецкий политехнический институт. 
Факультет смежных (дополнительных) профессий Донецкого национального университета. </t>
  </si>
  <si>
    <t>1984 год.  
2005 год</t>
  </si>
  <si>
    <t>Электроснабжение промышленных предприятий и городов Инженер-электрик. 
Преподаватель информатики</t>
  </si>
  <si>
    <t>24г.7 м.</t>
  </si>
  <si>
    <t>2018 год  
2020 год</t>
  </si>
  <si>
    <t>ГО ДПО "Институт развития профессионального образования"               
ГО ДПО "Донецкий республиканский институт дополнительного педагогического образования"</t>
  </si>
  <si>
    <t>21.04.
2016 год</t>
  </si>
  <si>
    <t>Специалист высшей категории</t>
  </si>
  <si>
    <t>290 ч.</t>
  </si>
  <si>
    <t>208,5ч.</t>
  </si>
  <si>
    <t>ОДП 02. Информатика и ИКТ (ТОРАТ, ОПУТ), ЕН.02 Информатика</t>
  </si>
  <si>
    <t>Пожидаев Д.А.</t>
  </si>
  <si>
    <t>40 лет</t>
  </si>
  <si>
    <t xml:space="preserve">Донецкий национальный университет  
Факультет смежных (дополнительных) профессий Донецкого национального университета. </t>
  </si>
  <si>
    <t>2002 год
2003 год</t>
  </si>
  <si>
    <t>Математика 
Администратор компьютерных систем</t>
  </si>
  <si>
    <t>6 лет</t>
  </si>
  <si>
    <t>2019 год</t>
  </si>
  <si>
    <t>ГО ДПО "Донецкий республиканский институт дополнительного педагогического образования"</t>
  </si>
  <si>
    <t>27.03.
2020год</t>
  </si>
  <si>
    <t>Специалист второй категории</t>
  </si>
  <si>
    <t>181 ч.</t>
  </si>
  <si>
    <t>69,5 ч</t>
  </si>
  <si>
    <t>ОДП 02. Информатика и ИКТ (ТОРАТ, ОПУТ), ОДБ. 04 Информатика и ИКТ (БУЭ)</t>
  </si>
  <si>
    <t>Халимоненко А.В.</t>
  </si>
  <si>
    <t>43 года</t>
  </si>
  <si>
    <t>1999 год 
2002 год</t>
  </si>
  <si>
    <t>Физика. Физик-инженер 
Преподаватель физики и основ информатики</t>
  </si>
  <si>
    <t>20 лет</t>
  </si>
  <si>
    <t>2018 год</t>
  </si>
  <si>
    <t>ГО ДПО "Институт развития профессионального образования"</t>
  </si>
  <si>
    <t>21.04.2016 год</t>
  </si>
  <si>
    <t>62 ч.</t>
  </si>
  <si>
    <t>251 ч.</t>
  </si>
  <si>
    <t>КРИВОШЕЕВ  Сергей Васильевич</t>
  </si>
  <si>
    <t>Васшее</t>
  </si>
  <si>
    <t xml:space="preserve">Донецкий    Гос.университет       </t>
  </si>
  <si>
    <t>1997г</t>
  </si>
  <si>
    <t xml:space="preserve">Вычислительные машины, комплексы, системные сети       </t>
  </si>
  <si>
    <t>19 лет</t>
  </si>
  <si>
    <t xml:space="preserve">ДНТУ </t>
  </si>
  <si>
    <t>Специалист</t>
  </si>
  <si>
    <t>Информатика и ИКТ, Компьютерная графика</t>
  </si>
  <si>
    <t>Информатика</t>
  </si>
  <si>
    <t>Информ. технологии в проф деятельности</t>
  </si>
  <si>
    <t>Да</t>
  </si>
  <si>
    <t>Величко Лилия Викторовна</t>
  </si>
  <si>
    <t>52 г.</t>
  </si>
  <si>
    <t>Высшее</t>
  </si>
  <si>
    <t>Донецкий национальный университет</t>
  </si>
  <si>
    <t>2005 г.</t>
  </si>
  <si>
    <t>преподаватель информатики</t>
  </si>
  <si>
    <t>16 лет</t>
  </si>
  <si>
    <t>Завяка на 2021г.</t>
  </si>
  <si>
    <t>ГОУ ДПО "Дон РИДПО"</t>
  </si>
  <si>
    <t>23 марта 2017г.</t>
  </si>
  <si>
    <t>1 категория</t>
  </si>
  <si>
    <t>+</t>
  </si>
  <si>
    <t>Левченко В.А.</t>
  </si>
  <si>
    <t>58 лет</t>
  </si>
  <si>
    <t>1) ДГУ, 1984
2) ДонНу, 2002</t>
  </si>
  <si>
    <t>1984,
2002</t>
  </si>
  <si>
    <t>1) Математик. Преподаватель.
2) Преподаватель информатики</t>
  </si>
  <si>
    <t xml:space="preserve">2019
2020 - </t>
  </si>
  <si>
    <t>Донецкий РИДПО
ГО ДПО РИДПО</t>
  </si>
  <si>
    <t>специалист,
 высшей
категории</t>
  </si>
  <si>
    <t>преподаватель-
методист</t>
  </si>
  <si>
    <t>ОДб.03 Информатика и ИКТ</t>
  </si>
  <si>
    <t>ЕН.01 Информатика
ЕН.03 Информатика
ОП.11 ИТ в ПД</t>
  </si>
  <si>
    <t>ЕН.02 ИТ в ПД</t>
  </si>
  <si>
    <t>Basic</t>
  </si>
  <si>
    <t>Бабенко Н.В.</t>
  </si>
  <si>
    <t>1976г.р.</t>
  </si>
  <si>
    <t>высшее</t>
  </si>
  <si>
    <t>ДонГУ</t>
  </si>
  <si>
    <t>Математик, преподаватель. Преподаватель Информатики и вычислительной техники</t>
  </si>
  <si>
    <t>21 год</t>
  </si>
  <si>
    <t>ГОУ ДПО «Институт развития профессионального образования»</t>
  </si>
  <si>
    <t>11.06.2020 - 17.12.2020</t>
  </si>
  <si>
    <t>высшая</t>
  </si>
  <si>
    <t>Рабочая программа учебной дисциплины 
Одп.01 Информатика и ИКТ,
Одб 05. Информатика и ИКТ</t>
  </si>
  <si>
    <t>Рабочая программа учебной дисциплины Информатика, Рабочая программа учебной дисциплины Информационные технологии в профессиональной деятельности</t>
  </si>
  <si>
    <t>Опелендер Ирина Дмитриевна</t>
  </si>
  <si>
    <t>ГВУЗ "Донецкий национльный технический университет</t>
  </si>
  <si>
    <t>Системы искусственного интелекта</t>
  </si>
  <si>
    <t>ГО ДПО ИРПО</t>
  </si>
  <si>
    <t>С2К</t>
  </si>
  <si>
    <t>Информационные технологии в профессиональной деятельности</t>
  </si>
  <si>
    <t>HTML</t>
  </si>
  <si>
    <t xml:space="preserve">Захлебина Людмила Евгеньевна </t>
  </si>
  <si>
    <t>Донецкий государственный университет</t>
  </si>
  <si>
    <t>Прикладная математика</t>
  </si>
  <si>
    <t>ГОУ ДПО ДРИДПО</t>
  </si>
  <si>
    <t>СВК</t>
  </si>
  <si>
    <t>Покинтелица Ирина Александровна</t>
  </si>
  <si>
    <t>ГОУ ВПО "Донецкий национальный технический университет"</t>
  </si>
  <si>
    <t>Технологии программного обеспечения информационых управляющих систем</t>
  </si>
  <si>
    <t>Информатика Компьютерная графика</t>
  </si>
  <si>
    <t>Компьютерная графика профессиональной направленности</t>
  </si>
  <si>
    <t xml:space="preserve">Болотова Анна Александровна </t>
  </si>
  <si>
    <t xml:space="preserve">Управление в технических системах </t>
  </si>
  <si>
    <t>С</t>
  </si>
  <si>
    <t>Величко Павел Иванович</t>
  </si>
  <si>
    <t xml:space="preserve">Таганрогский государственный пединститут.
 Государственное профессиональное образовательное учреждение «Донецкий электрометаллургический техникум» 
</t>
  </si>
  <si>
    <t>1982            2019</t>
  </si>
  <si>
    <t xml:space="preserve">Физика и математика. Учитель физики и математики.Квалификация оператор электронно-вычислительных и вычислительных машин 2 </t>
  </si>
  <si>
    <t>37 лет</t>
  </si>
  <si>
    <t>2018            2019</t>
  </si>
  <si>
    <t xml:space="preserve">1) Государственное образовательное учреждение дополнительного профессионального образования «Донецкий республиканский институт дополнительного педагогического образования», по программе преподаватель предмета «Информатика и ИКТ» УО СПО
2) Стажировка ООО «Русь» «Приобретение практического опыта для преподавания компьютерных дисциплин», (Приказ №77С от 15.09.2017г.)
</t>
  </si>
  <si>
    <t xml:space="preserve">СВК          </t>
  </si>
  <si>
    <t>П-М</t>
  </si>
  <si>
    <t>1)216    2) 90 3) 288</t>
  </si>
  <si>
    <t>1)Прикладное программирование; 2)Технология разработки и защиты баз данных 3) учебная практика</t>
  </si>
  <si>
    <t>Прикладное программирование</t>
  </si>
  <si>
    <t>*</t>
  </si>
  <si>
    <t>делфи</t>
  </si>
  <si>
    <t>Мамедова Наталья Дмитриевна</t>
  </si>
  <si>
    <t xml:space="preserve">Донецкий государственный университет
</t>
  </si>
  <si>
    <t>Прикладная математика
Математик</t>
  </si>
  <si>
    <t>25 лет</t>
  </si>
  <si>
    <t>2020        2017</t>
  </si>
  <si>
    <t xml:space="preserve">1) Государственная организация дополнительного профессионального образования «Институт развития профессионального образования»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«Внедрение личностно-ориентированных технологий обучения в процесс преподавания дисциплины «Основы программмирования» QB1920008016 рег № 2514 от 03.06.2020  (приказ МОН ДНР № 129 от 22.01.2020г.)
2) Стажировка ООО «Русь» «Приобретение практического опыта для преподавания  компьютерных дисциплин», (Приказ №77С от 15.09.2017г.)
</t>
  </si>
  <si>
    <t>не имеет</t>
  </si>
  <si>
    <t>Основы программирования</t>
  </si>
  <si>
    <t>визуал базик, делфи</t>
  </si>
  <si>
    <t>Михеев Валерий  Вячелавович</t>
  </si>
  <si>
    <t xml:space="preserve">1) Донецкий государственный университет
2) Государственное профессиональное образовательное учреждение «Донецкий электрометаллургический техникум» 
</t>
  </si>
  <si>
    <t>Математика. 
Информатика и вычислительная техника. Преподаватель.оператор электронно-вычислительных и вычислительных машин 2 разряд</t>
  </si>
  <si>
    <t>15 лет</t>
  </si>
  <si>
    <t>2018   2019</t>
  </si>
  <si>
    <t xml:space="preserve">1)Высшее учебное заведение Республиканский институт последипломного образования, по программе Дополнительная профессиональная программа повышения квалификации педагогических работников образовательных организаций СПО (преподаватель общепрофессионального и профессионального учебных циклов), «Применение современных информационных технологий при преподавании информатики», удостоверение QB 1918004019 от 06.03.2018г.
2) Стажировка 11.02.19-22.02.19г. отдел АСУ ФЛП Гаврилов В.В. «Ознакомление и изучение вопросов по технологии программного изучения» февраль 2019 г. приказ №13К от 10.02.2019г.
</t>
  </si>
  <si>
    <t>С1К</t>
  </si>
  <si>
    <t>1)338    2)108</t>
  </si>
  <si>
    <t>1)Информатика 2)Организация деятельности "Оператора электронно-вычислительных машин"</t>
  </si>
  <si>
    <t>Прихоженко Виктория Борисовна</t>
  </si>
  <si>
    <t xml:space="preserve">1) Донецкий политехнический институт
2) Рабочая профессия: Государственное профессиональное образовательное учреждение «Донецкий электрометаллургический техникум» 
</t>
  </si>
  <si>
    <t>1996  2019</t>
  </si>
  <si>
    <t>Автоматизированные системы управления. Инженер-системотехник.Оператор электронно-вычислительных и вычислительных машин 2 разряд</t>
  </si>
  <si>
    <t xml:space="preserve">1)Республиканский институт последипломного образования, по программе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удостоверение QB 1918011015 регистрационный № 237 от 08.05.2018
2) 24.09.2018-06.10.2018 ЧАО «Союз» г. Ясиноватая тема «Ознакомление и изучение вопросов построения, организации и функционирования КС предприятия» приказ №2К от 23 сентября 2018г.
</t>
  </si>
  <si>
    <t>1) 50      2)315</t>
  </si>
  <si>
    <t>1)154 2)166</t>
  </si>
  <si>
    <t>Технология разработки и защиты БД</t>
  </si>
  <si>
    <t>1)Прикладное программирование 2)Технология разработки и защиты баз данных</t>
  </si>
  <si>
    <t>1)Инструментальные средства разработки программного обеспечения  2)Технология разработки и защиты баз данных</t>
  </si>
  <si>
    <t>Мартынова Нинель Наиловна</t>
  </si>
  <si>
    <t xml:space="preserve">Донецкий государственный университет
Рабочая профессия: Государственное профессиональное образовательное учреждение «Донецкий электрометаллургический техникум»
</t>
  </si>
  <si>
    <t>Математика. 
Информатика и вычислительная техника. Преподаватель.Оператор электронно-вычислительных и вычислительных машин 2 разряд,</t>
  </si>
  <si>
    <t>17 лет</t>
  </si>
  <si>
    <t>2018 2018  2018</t>
  </si>
  <si>
    <t xml:space="preserve">1) ГО ДПО "ДРИДПО", по программе учителей предмета «Информатика и ИКТ» «Современный урок информатики в условиях реализации Государственных образовательных стандартов» уд. QB 1818 443 827 от 30.09.2018г.
2) ГО ДПО "ИРПО"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«Развитие творческого мышления студентов на занятиях в ГПОУ «ДПК», удостоверение QB 1918004019 от 06.03.2018г.
3) Стажировка 12.12.2018-25.12.2018  ПУ «ДОНЕЦКГОРВОДОКАНАЛ» ГП «ВОДА ДОНБАССА» в отделе АСУ «Информационные технологии на производстве»  приказ № 154К от 12.12.2018г.  
</t>
  </si>
  <si>
    <t>1) 284 2)56 3) 72</t>
  </si>
  <si>
    <t xml:space="preserve">Технология  использования прикладного программного обеспечения для персонального </t>
  </si>
  <si>
    <t>1)Операционные системы 2)Информационные технологии 3)Безопасность функционирования информационных систем</t>
  </si>
  <si>
    <t>Крокошенко Екатерина Юрьевна</t>
  </si>
  <si>
    <t>Государственное высшее учебное заведение «Донецкий национальный технический университет»</t>
  </si>
  <si>
    <t>Информационные управляющие системы и технологии. Специалист  по информационным управляющим системам и технологией</t>
  </si>
  <si>
    <t>11 лет</t>
  </si>
  <si>
    <t>2017  2017</t>
  </si>
  <si>
    <t xml:space="preserve">1) ВУЗ «РИПО ИПР», по программе педагогические работники СПО 
(преподаватели общепрофессионального и профессионального учебных циклов, «Психолого-педагогические аспекты применения метода проектов в деятельности преподавателя ОУ СПО», удост. QB 1917 012013
 от 06.06.2017г.
2) Стажировка, 24.09.2017-06.10.2017 ЧАО «Союз» г. Ясиноватая тема «Ознакомление и изучение вопросов программирования КС предприятия» приказ №2-01К от 23 сентября 2017г
</t>
  </si>
  <si>
    <t>1)128 2) 38</t>
  </si>
  <si>
    <t>1)139 2)193</t>
  </si>
  <si>
    <t>1)43 2)38 3)33</t>
  </si>
  <si>
    <t>1)Информатика 2) Прикладная электроника</t>
  </si>
  <si>
    <t>1)Цифровая схемотехника 2)Проектирование цифровых устройств</t>
  </si>
  <si>
    <t>1)Цифровая схемотехника 2)Проектирование цифровых устройств3)Микропроцессорные системы</t>
  </si>
  <si>
    <t>Мамонтова Ольга Владимировна</t>
  </si>
  <si>
    <t xml:space="preserve">1) Донецкий национальный технический университет, 2005 г.  
2) Рабочая профессия: Государственное профессиональное образовательное учреждение «Донецкий электрометаллургический техникум» .2019г.
</t>
  </si>
  <si>
    <t>2005  2019</t>
  </si>
  <si>
    <t xml:space="preserve">1)Компьютерные системы.  Магистр по спец. компьютерным системам.
2) Рабочая профессия:  оператор электронно-вычислительных и вычислительных машин 2 разряд
</t>
  </si>
  <si>
    <t>4 года</t>
  </si>
  <si>
    <t>2019  2019</t>
  </si>
  <si>
    <t xml:space="preserve">1) ГО ДПО "ИРПО" по программе дополнительной профессиональной программы повышения квалификации педагогических работников, преподавателей организаций, осуществляющих образовательную деятельность по программам СПО (преподаватели общепрофессиональных и профессиональных учебных циклов),уд. QB 1919001012 рег. № 800 от 11. 02.2019г. 
2) стажировка 11.02.19-22.02.19г. отдел АСУ ФЛП Гаврилов В.В. «Ознакомление и изучение вопросов по технологии программного изучения» февраль 2019 г. приказ №13К от 10.02.2019г.
</t>
  </si>
  <si>
    <t>1)136 2)228</t>
  </si>
  <si>
    <t xml:space="preserve"> Разработка Web-приложений</t>
  </si>
  <si>
    <t>1) Разработка Web-приложений 2)Технология разработки программного обеспечения.</t>
  </si>
  <si>
    <t>Технология разработки программного обеспечения.</t>
  </si>
  <si>
    <t>РНР,НТМL</t>
  </si>
  <si>
    <t>Бойко Яна Анатольевна</t>
  </si>
  <si>
    <t xml:space="preserve">1) Донецкий Институт искусственного интеллекта.
2) Рабочая профессия: Государственное профессиональное образовательное учреждение «Донецкий электрометаллургический техникум»
</t>
  </si>
  <si>
    <t>2003  2019</t>
  </si>
  <si>
    <t xml:space="preserve">
1) Программное обеспечение автоматизированных систем. Программист.
2) Рабочая профессия: наладчик технологического оборудования 3-го разряда, 
</t>
  </si>
  <si>
    <t>18 лет</t>
  </si>
  <si>
    <t>2020  2018</t>
  </si>
  <si>
    <t xml:space="preserve">1).  ГО ДПО "ИРПО"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«Организация научно-исследовательской деятельности обучающихся по направлению 09.00.00. Информатика и  вычислительная техника, как способ становления конкурентноспособного специалиста»QB1920008003 рег № 2501 от 03.06.2020  (приказ МОН ДНР № 129 от 22.01.2020)
2) Стажировка: ЧАО «Союз», «Ознакомление и изучение вопросов построения и функционирования компьютерной сети предприятия», приказ № 2К от 23.09.18г.
</t>
  </si>
  <si>
    <t>1)216 2)115</t>
  </si>
  <si>
    <t>1)90 2)36 3)105</t>
  </si>
  <si>
    <t>Организация, принципы построения и функционирования компьютерных сетей</t>
  </si>
  <si>
    <t>1)Инфокоммуникационные системы и сети 2)Организация, принципы построения и функционирования компьютерных сетей</t>
  </si>
  <si>
    <t>1)Инфокоммуникационные системы и сети 2)Программное обеспечение компьютерных сетей 3) Безопасность функционирования информационных систем</t>
  </si>
  <si>
    <t>Кобцева Юлия Викторовна</t>
  </si>
  <si>
    <t xml:space="preserve">1) Донецкий национальный технический университет
2) Рабочая профессия: Государственное профессиональное образовательное учреждение «Донецкий электрометаллургический техникум»  
</t>
  </si>
  <si>
    <t xml:space="preserve"> 
1) Информационные управляющие системы и технологии. Инженер-системотехник.
2) Рабочая профессия: должности служащего, квалификация наладчик технологического оборудования 3-го разряда, рег.№ 072К от 11.10. 2019 г.  
</t>
  </si>
  <si>
    <t xml:space="preserve">1)  ГО ДПО "ИРПО"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«Использование инновационных методов в подготовке специалистов компьютерных специальностей» QB1920008009 рег № 2507 от 03.06.2020  (приказ МОН ДНР № 129 от 22.01.2020г.)
 2) Стажировка – ЧАО «Союз», тема: «Ознакомление со стратегией администрирования и управления данными на предприятии» с 24.09. 18г.по 06.10.18г.
</t>
  </si>
  <si>
    <t>1)70 2)79 3) 36</t>
  </si>
  <si>
    <t>1_34 2)</t>
  </si>
  <si>
    <t>Цифровая схемотехника 2)Технологии физического уровня передачи данных 3)Математический аппарат для построения компьютерных сетей</t>
  </si>
  <si>
    <t>1)Проектирование цифровых устройств</t>
  </si>
  <si>
    <t>Программное обеспечение компьютерных сетей</t>
  </si>
  <si>
    <t>Лесная Лариса Анатольевна</t>
  </si>
  <si>
    <t xml:space="preserve">Донецкий политехнический институт
</t>
  </si>
  <si>
    <t xml:space="preserve">
Автоматизированные системы управления
Инженер-электрик
</t>
  </si>
  <si>
    <t>28 лет</t>
  </si>
  <si>
    <t>2020  2017</t>
  </si>
  <si>
    <t xml:space="preserve">1) ГО ДПО "ИРПО"Дополнительная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 Внедрение элементов инновационных технологий обучения в процесс преподавания дисциплины «Архитектура аппаратных средств» рег №2511 QB 1920008013 от 03.06.2020  « (приказ МОН ДНР № 129 от 22.01.2020г.)
2). Стажировка ООО «Русь» «Приобретение практического опыта для преподавания компьютерных дисциплин», (Приказ №77С от 15.09.2017г.)
</t>
  </si>
  <si>
    <t>144 2)144 3) 108 4)125</t>
  </si>
  <si>
    <t>1)56 2)71</t>
  </si>
  <si>
    <t>1)Архитектура компьютерных систем 2)Операционные системы 3)Системы управления базами данных 4)Архитектура аппаратных средств</t>
  </si>
  <si>
    <t>Архитектура компьютерных систем 2)Операционные системы</t>
  </si>
  <si>
    <t>Бибик Яна Анатольевна</t>
  </si>
  <si>
    <t xml:space="preserve">Донецкий политехнический институт
</t>
  </si>
  <si>
    <t xml:space="preserve">
Вычислительные машины, комплексы, системы и сети
Инженер системотехник
</t>
  </si>
  <si>
    <t xml:space="preserve">1)ГО ДПО "ИРПО»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«Внедрение элементов инновационных технологий обучения в процесс  преподавания дисциплины «компьютерные сети»  QB1920008002 рег № 2500 от 03.06.2020  (приказ МОН ДНР № 129 от 22.01.2020г.)
2) Стажировка: ВПО ГОО «Донецкий институт железнодорожного транспорта» кафедра «Автоматика, телемеханика, связь и ВТ» Изучение методики изложения программирования на занятиях с применением инновационных технологий, приказ № 575/к от 10.10.2017г.
</t>
  </si>
  <si>
    <t>1)54 2)96</t>
  </si>
  <si>
    <t>1)376 2)68 3)68 4)72</t>
  </si>
  <si>
    <t>1)76 2)115</t>
  </si>
  <si>
    <t>1)Информационные технологии 2)Основы теории информации</t>
  </si>
  <si>
    <t>1)Системное программирование 2)Микропроцессорные системы 3)Микропроцессорные системы 4)Эксплуатация объектов сетевой инфраструктуры</t>
  </si>
  <si>
    <t>1)Системное программирование 2)Микропроцессорные системы</t>
  </si>
  <si>
    <t>АССАМБЛЕР, ДЕЛФИ</t>
  </si>
  <si>
    <t>Черепахина Елена Николаевна</t>
  </si>
  <si>
    <t xml:space="preserve">1) Донецкий государственный университет 
2) Рабочая профессия: Государственное профессиональное образовательное учреждение «Донецкий электрометаллургический техникум» 
</t>
  </si>
  <si>
    <t>1988   2019</t>
  </si>
  <si>
    <t xml:space="preserve"> 
1) Прикладная  математика. Математик.
2) Рабочая профессия: наладчик технологического оборудования 3-го разряда
</t>
  </si>
  <si>
    <t>13 лет</t>
  </si>
  <si>
    <t>2018  2018</t>
  </si>
  <si>
    <t xml:space="preserve">1) ГО ДПО "ИРПО"по программе Дополнительная профессиональная программа повышения квалификации педагогических работников образовательных учреждений  СПО (преподаватели общепрофессиональных и профессиональных учебных циклов) удостоверение QB 1918019024, регистрационный  номер № 503 от 16.10.2018г.
2) Стажировка: ЧАО «Союз», «Ознакомление и изучение вопросов построения и функционирования компьютерной сети предприятия», приказ № 2К от 23.09.18г.
</t>
  </si>
  <si>
    <t>1)80 2)243 3)72</t>
  </si>
  <si>
    <t>1)152 2)76 3)126 4)105</t>
  </si>
  <si>
    <t>Инструментальные средства разработки программного обеспечения 2)Основы программирования и баз данных 3)Организация администрирования компьютерных систем</t>
  </si>
  <si>
    <t>1)Разработка клиент-серверных приложений.2)Документирование и сертификация 3)Web-программирование 4)Организация администрирования компьютерных систем</t>
  </si>
  <si>
    <t>ДЕЛФИ</t>
  </si>
  <si>
    <t>Захарчук Марина Владимировна</t>
  </si>
  <si>
    <t xml:space="preserve">1) Донецкий национальный технический университет
2) Донецкий национальный технический университет
</t>
  </si>
  <si>
    <t>2002   2002</t>
  </si>
  <si>
    <t xml:space="preserve">
1) Учет и аудит. 
Магистр учета и аудита
2) Информационные управляющие системы и технологии. Инженер-системотехник
</t>
  </si>
  <si>
    <t xml:space="preserve">1) ГО ДПО "ИРПО"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«Внедрение элементов инновационных технологий обучения в процесс преподавания экономических дисциплин» QB1920008006 рег № 2504 от 03.06.2020  (приказ МОН ДНР № 129 от 22.01.2020г.
2) стажировка 24.09.2018-06.10.2018 ЧАО «Союз» г. Ясиноватая тема «Ознакомление и изучение вопросов построения, организации финансов предприятия» приказ №2К от 23 сентября 2018 г.
</t>
  </si>
  <si>
    <t>1)64 2)72 3)30 4)57 5)70</t>
  </si>
  <si>
    <t>информатика</t>
  </si>
  <si>
    <t>1)Информатика и компьютерная техника 2)Информационные технологии 3)Технология  использования прикладного программного обеспечения для персонального 4)Информационное обеспечение профессиональной деятельности 5)Компьютерное моделирование</t>
  </si>
  <si>
    <t>Информационные технологии</t>
  </si>
  <si>
    <t>Бурьянова Валентина александровна</t>
  </si>
  <si>
    <t>Технические средства информатизации</t>
  </si>
  <si>
    <t>Ищенко Дмитрий Владимирович</t>
  </si>
  <si>
    <t xml:space="preserve">Государственное высшее учебное заведение «Донецкий национальный  университет», 
Рабочая профессия: Государственное профессиональное образовательное учреждение «Донецкий электрометаллургический техникум»
</t>
  </si>
  <si>
    <t>2017   2019</t>
  </si>
  <si>
    <t xml:space="preserve">Компьютерные системы  управлении и автоматики. Инженер-исследователь по компьютерным системам управления и автоматики.
Рабочая профессия: наладчик технологического оборудования 3-го разряда
</t>
  </si>
  <si>
    <t>2020  2020</t>
  </si>
  <si>
    <t xml:space="preserve">1)  ГО ДПО "ИРПО» Дополнительная профессиональная программа повышения квалификации педагогических работников организаций СПО (преподаватели общепрофессионального и профессионального учебных циклов) «Внедрение  эвристических технологий обучения в процесс преподавания  дисциплины «КСК»QB1920008007 рег № 2505 от 03.06.2020 (приказ МОН ДНР № 129 от 22.01.2020г.)
2) стажировка 24.09.2020-06.10.2020 ЧАО «Союз» г.Ясиноватая тема «Ознакомление и изучение вопросов технического обслуживания КС предприятия» приказ №2К от 23 сентября 2020г
</t>
  </si>
  <si>
    <t>1)72 2)48 3)34 4)76</t>
  </si>
  <si>
    <t>76 2)76 3)84</t>
  </si>
  <si>
    <t>Техническое обслуживание и ремонт компьютерных систем и комплексов</t>
  </si>
  <si>
    <t>Мехатроника и робототехника 2)Теория автоматического управления 3)Установка и конфигурирование периферийного оборудования 4)Техническое обслуживание и ремонт компьютерных систем и комплексов</t>
  </si>
  <si>
    <t>Установка и конфигурирование периферийного оборудования 2)Техническое обслуживание и ремонт компьютерных систем и комплексов 3)ТО ЭВМ и ПУ</t>
  </si>
  <si>
    <t>Подольская Юлия Александровна</t>
  </si>
  <si>
    <t>Преподаватель информатики</t>
  </si>
  <si>
    <t>ДонРИДПО</t>
  </si>
  <si>
    <t>первая</t>
  </si>
  <si>
    <t>Фесенко Елена Николаевна</t>
  </si>
  <si>
    <t>Донецкий государственный Университет</t>
  </si>
  <si>
    <t>Математик, преподаватель. Преподаватель информатики и вычислительной техники</t>
  </si>
  <si>
    <t>Basic; Delphi; VB</t>
  </si>
  <si>
    <t>Яковенко Татьяна Сергеевна</t>
  </si>
  <si>
    <t>Преподаватель математики и информатики</t>
  </si>
  <si>
    <t>Бойцова Елена Николаевна</t>
  </si>
  <si>
    <t>Костромской государственный педагогический университет им.Н.А.Некрасова</t>
  </si>
  <si>
    <t>квалификация и звание учителя физики и информатики</t>
  </si>
  <si>
    <t>ГОУ ДПО "Донецкий республиканский институт дополнительного пед.образования"</t>
  </si>
  <si>
    <t>специалист высшей категорр</t>
  </si>
  <si>
    <t>Крыжановская Яна Викторовна</t>
  </si>
  <si>
    <t xml:space="preserve">Математика,  специалист, преподаватель математики и информатики. </t>
  </si>
  <si>
    <t>ГОУ ДПО «Донецкий республиканский институт дополнительного педагогического образования» повышение квалификации по программе  учителей экономики ОУ СПО. 
Удостоверение QВ 1818 431018 от 16.06.2018г.
ГОДПО "Институт развития профессионального образования". Удостоверение о проверке знаний об охране труда, оказания первой медицинской помощи посрадавшим от несчастных случаев и правил поведения в случае возникновения аварии № 05-13-19 от 15.03.2019г.</t>
  </si>
  <si>
    <t>І категория</t>
  </si>
  <si>
    <t>Бурдина Татьяна Михайловна</t>
  </si>
  <si>
    <t>Донецкий государственный университет,    1984 г.;                           Донецкий национальный университет, факультет смежных (дополнительных) профессий,                              2002 г.</t>
  </si>
  <si>
    <t>Математика; математик. Преподаватель.                                  "Преподаватель информатики"; преподаватель информатики</t>
  </si>
  <si>
    <t>28 л       8 мес</t>
  </si>
  <si>
    <t>2017 г., июнь</t>
  </si>
  <si>
    <t>ГОУ ДПО "Донецкий республиканский институт дополнительного педагогического образования"                           QB № 1817 482 004</t>
  </si>
  <si>
    <t>2018 г.</t>
  </si>
  <si>
    <t>специалист высшей категории</t>
  </si>
  <si>
    <t>преподаватель-методист</t>
  </si>
  <si>
    <t>Программа учебной дисциплины "Информатика и ИКТ" разработана в соответствии с приказом Министерства образования и науки ДНР</t>
  </si>
  <si>
    <t>Программы учебных дисциплин "Информатика и ИКТ в профессиональной деятельности" разработаные в соответствии с требованиями государственного образовательного стандарта среднего профессионального образования по специальностям</t>
  </si>
  <si>
    <t>Basic, Fortran</t>
  </si>
  <si>
    <t>Данило Александр Владимирович</t>
  </si>
  <si>
    <t>ЧВУЗ "Европейский университет"</t>
  </si>
  <si>
    <t>Инженер-программист</t>
  </si>
  <si>
    <t>ГОУДПО "ДРИДПО"</t>
  </si>
  <si>
    <t>специалист 2 категории</t>
  </si>
  <si>
    <t>ОДП.03 Информатика и ИКТ</t>
  </si>
  <si>
    <t>ОП.05 Информационные технологии в профессиональной деятельности</t>
  </si>
  <si>
    <t>ИПОИПР "УМО" г.Донецк</t>
  </si>
  <si>
    <t>Преподаватель университетов и высших учебных заведений</t>
  </si>
  <si>
    <t>Кулага Татьяна Федоровна</t>
  </si>
  <si>
    <t>Полтавский Государственный педагогический институт им. В.Г.Короленко</t>
  </si>
  <si>
    <t>математика и физика</t>
  </si>
  <si>
    <t>30 лет</t>
  </si>
  <si>
    <t>ДПО ИРПО</t>
  </si>
  <si>
    <t>Операционная система Windows, Paint, текстовый редактор Блокнот, Word pad,Windows Media, Mozilla,Chrome,Opera, Total Security, Win Rar,Microsoft  Offis 2007,2008, Microsoft Excel,Microsoft Power Point, Pascal ABC NET</t>
  </si>
  <si>
    <t>Государтсвенное профессиональное образовательное учреждение "Донецкий техникум промышленной автоматики"</t>
  </si>
  <si>
    <t xml:space="preserve">1.Волченко Александра Сергеевна </t>
  </si>
  <si>
    <t xml:space="preserve">высшее </t>
  </si>
  <si>
    <t xml:space="preserve">ДОННУ                                                                                    </t>
  </si>
  <si>
    <t>Информатика и вычислительная техника.</t>
  </si>
  <si>
    <t xml:space="preserve">3г.               </t>
  </si>
  <si>
    <t xml:space="preserve">ГО ДПО "Институт развития профессионального образования"                                           </t>
  </si>
  <si>
    <t xml:space="preserve">-                   </t>
  </si>
  <si>
    <t xml:space="preserve">Специалист           </t>
  </si>
  <si>
    <t xml:space="preserve">-                                     </t>
  </si>
  <si>
    <t xml:space="preserve">-     </t>
  </si>
  <si>
    <t xml:space="preserve">112       </t>
  </si>
  <si>
    <t xml:space="preserve">544                                        </t>
  </si>
  <si>
    <t xml:space="preserve">-                                         </t>
  </si>
  <si>
    <t>Cisco Packet Tracer
(Windows XP)</t>
  </si>
  <si>
    <t>2. Дубограй Николай Иванович</t>
  </si>
  <si>
    <t xml:space="preserve">Хмельницкий национальный университет     </t>
  </si>
  <si>
    <t>Информационные технологии проектирования.</t>
  </si>
  <si>
    <t>23г.</t>
  </si>
  <si>
    <t>ВК</t>
  </si>
  <si>
    <t>ABC Pascal, Microsoft Office, Компас</t>
  </si>
  <si>
    <t>Microsoft Office, Fine Reader, Adobe Photoshop, CorellDraw, GifAnimator</t>
  </si>
  <si>
    <t xml:space="preserve">3.Логвиненко Наталья Вячеславовна  </t>
  </si>
  <si>
    <t xml:space="preserve">  ДОННУ </t>
  </si>
  <si>
    <t>16л.</t>
  </si>
  <si>
    <t xml:space="preserve">    I </t>
  </si>
  <si>
    <t>Эмулятор алгоритмической машины Поста Эмулятор алгоритмической машины Тьюринга Исполнитель Нормальных алгоритмов Маркова; Эмулятор микропроцессора 8086 Visual Studio (C#)</t>
  </si>
  <si>
    <t>Word, Excel, Access, Power Point, Publisher CorelDraw Photoshop Notepad++; MS Excel</t>
  </si>
  <si>
    <t>С#</t>
  </si>
  <si>
    <t>ассемблер</t>
  </si>
  <si>
    <t xml:space="preserve">4.Надеева Елена Анатольевна  </t>
  </si>
  <si>
    <t xml:space="preserve">Харьковский национальный университет радиотехники </t>
  </si>
  <si>
    <t>Инженерия программного обеспечения.</t>
  </si>
  <si>
    <t>17л.</t>
  </si>
  <si>
    <t>Visual Studio 10.0</t>
  </si>
  <si>
    <t xml:space="preserve">OpenServer, WordPress, PhpStorm, MySQL, Chrome DevTools, phpMyAdmin, Erwin/ Business studio, Ganttproject, EDraw Max, Microsoft Office; IBM Rational Rose Enterprise, Microsoft Visual Studio 2017, Microsoft Office; Visual Studio 10.0; IBM Rational Rose Enterprise, Microsoft Visual Studio 2017, </t>
  </si>
  <si>
    <t>С#, С++</t>
  </si>
  <si>
    <t>РНР</t>
  </si>
  <si>
    <t xml:space="preserve">5.Пахомова Елена Сергеевна   </t>
  </si>
  <si>
    <t xml:space="preserve">    Украинская инженерно-педагогическая академия  </t>
  </si>
  <si>
    <t>Компьютерные технологии</t>
  </si>
  <si>
    <t>3г.</t>
  </si>
  <si>
    <t>Microsoft Word, Программа диагностики HDD Victoria,Утилиты для тестирования мониторов TFT Монитор Тест, программа диагностики PC Wizart,программа виртуального принтера FinePrint, Cisko Packet Tracer, AIDA64</t>
  </si>
  <si>
    <t>Microsoft Word, Программа диагностики HDD Victoria,Утилиты для тестирования мониторов TFT Монитор Тест, программа диагностики PC Wizart,программа виртуального принтера Fine Print, Cisko Packet Tracer, AIDA64</t>
  </si>
  <si>
    <t>Microsoft Word,  Cisko Packet Tracer</t>
  </si>
  <si>
    <t xml:space="preserve">6.Романюк Лилия Викторовна </t>
  </si>
  <si>
    <t xml:space="preserve">Донецкая академия автомобильного транспорта   </t>
  </si>
  <si>
    <t>Компьютерная инженерия.</t>
  </si>
  <si>
    <t>15л.</t>
  </si>
  <si>
    <t>Полтавский университет экономики и торговли                                                                             (с 2018/19- 2019/20 уч годах находилась в отпуске по уходу за ребенком)</t>
  </si>
  <si>
    <t xml:space="preserve">  I </t>
  </si>
  <si>
    <t>Adobe Photoshop CS8 CorelDraw X7 Adobe Illustrator</t>
  </si>
  <si>
    <t>Visual Studio 2010</t>
  </si>
  <si>
    <t xml:space="preserve"> 7.Соколов Александр Николаевич     </t>
  </si>
  <si>
    <t>39л.</t>
  </si>
  <si>
    <t xml:space="preserve">  8.Сугоняко Наталья Владимировна</t>
  </si>
  <si>
    <t>13л.</t>
  </si>
  <si>
    <t>Pascal, Microsoft Office</t>
  </si>
  <si>
    <t>Microsoft Access</t>
  </si>
  <si>
    <t>SQL-консоль, SQL Management Studio</t>
  </si>
  <si>
    <t>9.Силина Анна Артуровна</t>
  </si>
  <si>
    <t xml:space="preserve">ДОННТУ </t>
  </si>
  <si>
    <t>Компьютерные системы и комплексы</t>
  </si>
  <si>
    <t>Microsoft Visual Studio 2017 MS Access Google Chrome MS Word</t>
  </si>
  <si>
    <t>Open Server phpMyAdmin Google Chrome MS Word</t>
  </si>
  <si>
    <t>php</t>
  </si>
  <si>
    <t xml:space="preserve">10.Симасина Ольга Анатольевна </t>
  </si>
  <si>
    <t>Харьковский национальный университет радиотехники</t>
  </si>
  <si>
    <t>Visual Studio 10.0 C++ Builder 6.0</t>
  </si>
  <si>
    <t>С++                       С#</t>
  </si>
  <si>
    <t xml:space="preserve"> 11.Чайка Анна Ивановна      </t>
  </si>
  <si>
    <t>ДПИ</t>
  </si>
  <si>
    <t>Электронные вычислительные машины</t>
  </si>
  <si>
    <t>21г.</t>
  </si>
  <si>
    <t>ОС W7, EWB512, Masm615</t>
  </si>
  <si>
    <t>ОС W7             Notepad++                      VM Oracle Java</t>
  </si>
  <si>
    <t>Assembler</t>
  </si>
  <si>
    <t xml:space="preserve"> 12.Харченко Виталий Викторович </t>
  </si>
  <si>
    <t>Специалист по информационным управляющим системам и технологиям</t>
  </si>
  <si>
    <t>Electronics Workbench v5.12 (Windows 7)</t>
  </si>
  <si>
    <t>Electronics Workbench v5.12, emu8086, MCStudio (Windows 7)</t>
  </si>
  <si>
    <t>да (С++)</t>
  </si>
  <si>
    <t>Ассемблер (х86, х51)</t>
  </si>
  <si>
    <t>13.Семенюк Виктория Валерьевна</t>
  </si>
  <si>
    <t>ДОННУ</t>
  </si>
  <si>
    <t xml:space="preserve">Информатика и вычислительная техника                     </t>
  </si>
  <si>
    <t>1г.</t>
  </si>
  <si>
    <t>Microsoft Word, Visio, Sprint Layout, Компас 3D, Or CAD, AutoCAD, Corel Draw, PCAD, Sublime, Браузер</t>
  </si>
  <si>
    <t>js</t>
  </si>
  <si>
    <t xml:space="preserve">14.Карташова Ольга Николаевна   </t>
  </si>
  <si>
    <t>Вычислительные машины, комплексы и системы связи</t>
  </si>
  <si>
    <t xml:space="preserve">WinRAR, UnErase, MS Access, McAfee Spam Killer, Zone Alarm, Dr.Delete, Антивирус Касперского, Ifolder, Shadow Security Scanner, RAM Saver Pro, MS Word, MS Excel, MS Access, Adobe Premiere, MS Word, MS Excel, Paint, MS Document Imaging, Total Commander 7.0, WinRar,MS Word, MS Equation 3, MS Excel, MS Outlook, Microsoft Equation, Microsoft Publisher, PROMT </t>
  </si>
  <si>
    <t>С++                     С#</t>
  </si>
  <si>
    <t xml:space="preserve"> 15.Малик Яна Юрьевна</t>
  </si>
  <si>
    <t>Технологии и средства телекоммуникаций</t>
  </si>
  <si>
    <t>7г.</t>
  </si>
  <si>
    <t xml:space="preserve">  II </t>
  </si>
  <si>
    <t>WinRar, UnErase, MS Access, McAfee SpamKiller, ZoneAlarm, Dr.Delete, Антивирус Касперского, Ifolder, Shadow Security Scanner, RAM Saver Pro, MS Word, MS Excel, MS Access, Adobe Premiere, MS Word, MS Excel, Paint, MS Document Imaging, Total Commander 7.0, WinRar, MS Word, MS Equation 3, MS Excel, MS Outlook, Microsoft Equation, Microsoft Publisher, PROMT</t>
  </si>
  <si>
    <t xml:space="preserve">16.Усова Алина Александровна     </t>
  </si>
  <si>
    <t>Прикладная математика.</t>
  </si>
  <si>
    <t xml:space="preserve">Microsoft Office 2003
Pascal ABC
</t>
  </si>
  <si>
    <t xml:space="preserve">Visual Studio 6
C++Builder
Emu8086
</t>
  </si>
  <si>
    <t xml:space="preserve">Microsoft Office 2003
Visio 2003
Mathcad 2000
</t>
  </si>
  <si>
    <t xml:space="preserve">17.Яцук Дмитрий Михайлович </t>
  </si>
  <si>
    <t>Информационные управляющие системы и технологии.</t>
  </si>
  <si>
    <t>10л.</t>
  </si>
  <si>
    <t>MyTestXPro – программа тестирования                                 MyTestXPro Microsoft Access 2003</t>
  </si>
  <si>
    <t>MyTestXPro Microsoft Access 2003 FoxPro SQLLite                MyTestXPro Borland C++ Builder</t>
  </si>
  <si>
    <t>MyTestXPro                 MyTestXPro MATLAB                           MyTestXPro NetEmul</t>
  </si>
  <si>
    <t>18.Пушкина Марина Сергеевна</t>
  </si>
  <si>
    <t>Информатика и вычислительная техника</t>
  </si>
  <si>
    <t>2г.</t>
  </si>
  <si>
    <t>Virtual Box, Microsoft Office, google chrome</t>
  </si>
  <si>
    <t>OpenServer, WordPress, PhpStorm, MySQL, Chrome DevTools, phpMyAdmin, Erwin/ Business studio, Ganttproject, EDraw Max, Microsoft Offic</t>
  </si>
  <si>
    <t>OpenServer, WordPress, PhpStorm, MySQL, Chrome DevTools, phpMyAdmin, Erwin/ Business studio, Ganttproject, EDraw Max, Microsoft Offic   OpenServer, WordPress, PhpStorm, MySQL, Chrome DevTools, phpMyAdmin, Erwin , Ganttproject, EDraw Max, Microsoft Office, Adobe Photoshop, Movavi Screen Capture Studio, Virtual Box, survio, google chrome</t>
  </si>
  <si>
    <t>PHP</t>
  </si>
  <si>
    <t>19.Давиденко Татьяна Леонидовна</t>
  </si>
  <si>
    <t>Украинская инженерно-педагогическая академия</t>
  </si>
  <si>
    <t>5л.</t>
  </si>
  <si>
    <t>Word, Excel, Access, Power Point, Publisher Photoshop Illustrator . Adobe Flash Adobe After Effects</t>
  </si>
  <si>
    <t>Adobe Flash, AdobePhotoshop</t>
  </si>
  <si>
    <t>Коваленко Т.А.</t>
  </si>
  <si>
    <t>Новочеркасский политехничкских институт</t>
  </si>
  <si>
    <t>Центр ДПО ГО ВПО «ДонНУЭТ им.М.Туган-Барановского»</t>
  </si>
  <si>
    <t>РП по дисциплине "Информатика и ИКТ"</t>
  </si>
  <si>
    <t>РП по дисциплине "Информационные технологии в профессиональной деятельности"</t>
  </si>
  <si>
    <t>html</t>
  </si>
  <si>
    <t>Алтунина Ю.А.</t>
  </si>
  <si>
    <t>Учет и аудит</t>
  </si>
  <si>
    <t>Бутенко Вита Валентиновна</t>
  </si>
  <si>
    <t>высшее профессиональное</t>
  </si>
  <si>
    <t>Донецкий Национальный Университет</t>
  </si>
  <si>
    <t>ГОВПО ДонНУЭТ</t>
  </si>
  <si>
    <t>Зехов Александр Сергеевич</t>
  </si>
  <si>
    <t>Институт последипломного образования Киевского национальноо университета строительства и архитектуры</t>
  </si>
  <si>
    <t>менеджмент организаций и администрирования</t>
  </si>
  <si>
    <t>ГОУДПО "Донецкий республиканский институт дополнительного педагогического образования"</t>
  </si>
  <si>
    <t>Коваленко Татьяна Александровна</t>
  </si>
  <si>
    <t>Новочеркасский педагогический институт</t>
  </si>
  <si>
    <t>преподаватель по информатике, информационным технологиям</t>
  </si>
  <si>
    <t>ГО ВПО "ДНУ Экономики и торговли им. Туган-Барановского"</t>
  </si>
  <si>
    <t>методист</t>
  </si>
  <si>
    <t>РП по дисциплине "Информационные технологии" и "Информационные ресурсы"</t>
  </si>
  <si>
    <t>Костычева Ирина Анатольевна</t>
  </si>
  <si>
    <t>Харьковский государчственный институт культуры</t>
  </si>
  <si>
    <t>библиотекарь - библиограф</t>
  </si>
  <si>
    <t>ЛГАКИ им. М.Матусовского</t>
  </si>
  <si>
    <t>МДК по дисциплине "Информационные технологии в библиотечной деятельности" и "Информационные электронные ресурсы"</t>
  </si>
  <si>
    <t>Борисенко Романт Александрович</t>
  </si>
  <si>
    <t>ГУ ВПО "Донецкий национальный технический университет"</t>
  </si>
  <si>
    <t>академический бакалавр</t>
  </si>
  <si>
    <t>специалист</t>
  </si>
  <si>
    <t>МДК по дисциплине "Музыкальная информатика"</t>
  </si>
  <si>
    <t>ГПОУ "Донецкое училище олимпийского резерва им.С.Бубки"</t>
  </si>
  <si>
    <t>Иващенко Елена Николаевна</t>
  </si>
  <si>
    <t>1991г.</t>
  </si>
  <si>
    <t>22г11м</t>
  </si>
  <si>
    <t>ГОУДПО ДРИДПО</t>
  </si>
  <si>
    <t>Витько Лилия Григорьевна</t>
  </si>
  <si>
    <t>Государственный университет информатики и искусственного интеллекта</t>
  </si>
  <si>
    <t>Программное обеспечение автоматизированных систем</t>
  </si>
  <si>
    <t>5 лет   10 мес.</t>
  </si>
  <si>
    <t>2020г.</t>
  </si>
  <si>
    <t>24.03. 2017г.</t>
  </si>
  <si>
    <t xml:space="preserve"> ОДб.04 "Информатика и ИКТ" ,ЕН.03 "Информатика",  ЕН.04(В) "Информатика", ЕН.02 "Информатика"</t>
  </si>
  <si>
    <t>ЕН.03 "Информатика", ЕН.02 "Информационные технологии в профессиональной деятельности", ЕН.03В "Информатика и КТ "</t>
  </si>
  <si>
    <t xml:space="preserve"> ОП.12 (В) "Информационные технологии в фармации", ОП.01 "Информационные технологии в профессиональной деятельности", ЕН.04(В) "Информатика"</t>
  </si>
  <si>
    <t>ОП.12 (В) Информационные технологии в фармации", ОП.01 "Информационные технологии в профессиональной деятельности"</t>
  </si>
  <si>
    <t>Костромской государственный педагогический институт им.Н.А.Некрасова</t>
  </si>
  <si>
    <t>1997г.</t>
  </si>
  <si>
    <t>Физика, "учитель физики и информатики"</t>
  </si>
  <si>
    <t>21 год  4 мес.</t>
  </si>
  <si>
    <t>2019г.</t>
  </si>
  <si>
    <t xml:space="preserve">ГОУ ДПО «Донецкий республиканский институт дополнительного педагогического образования»       </t>
  </si>
  <si>
    <t>14.04. 2016г.</t>
  </si>
  <si>
    <t>ОП.09 "Информационные технологии в профессиональной деятельности"</t>
  </si>
  <si>
    <t>ОП.09 "Информационные технологии в профессиональной деятельности", ЕН.02 "Информационные технологии в профессиональной деятельности"</t>
  </si>
  <si>
    <t>ГВУЗ "Донецкий национальный технический университет"</t>
  </si>
  <si>
    <t>2012г.</t>
  </si>
  <si>
    <t>Системы искусственного интеллекта</t>
  </si>
  <si>
    <t>2018г.</t>
  </si>
  <si>
    <t>21.03. 2019г.</t>
  </si>
  <si>
    <t>ОДб.04 "Информатика и ИКТ"</t>
  </si>
  <si>
    <t>ГПОУ "Донецкий музыкальный колледж имени С.С. Прокофьева"</t>
  </si>
  <si>
    <t>Рожко Ирина Анатольевна</t>
  </si>
  <si>
    <t>полное высшее</t>
  </si>
  <si>
    <t>1988 г.</t>
  </si>
  <si>
    <t>22г. 10 мес.</t>
  </si>
  <si>
    <t>г.Донецк
ГОУ ДПО "Донецкий республиканский институт доплнительного педагогического образования"</t>
  </si>
  <si>
    <t>16.03.2016г.</t>
  </si>
  <si>
    <t>рабочая программа учебной дисциплины ОД.01.03.02. Информатика и ИКТ</t>
  </si>
  <si>
    <t>Белоконь Андрей Витальевич</t>
  </si>
  <si>
    <t>Дизайн</t>
  </si>
  <si>
    <t>г. Луганск</t>
  </si>
  <si>
    <t>Высшая категория</t>
  </si>
  <si>
    <t>Граф Анастасия Владимировна</t>
  </si>
  <si>
    <t>Киевский институт рекламы</t>
  </si>
  <si>
    <t>Бакалавр 8 разряд</t>
  </si>
  <si>
    <t>Иваненко Анна Павловна</t>
  </si>
  <si>
    <t>Педагогическое образование</t>
  </si>
  <si>
    <t>г. Москва</t>
  </si>
  <si>
    <t>Специалист 1 категории</t>
  </si>
  <si>
    <t>Третьякова Ирина Семеновна</t>
  </si>
  <si>
    <t>Донецкий Национальный университет</t>
  </si>
  <si>
    <t>математик, специалист по математики, преподаватель математики и информатики</t>
  </si>
  <si>
    <t>Дон обл ИППО</t>
  </si>
  <si>
    <t>1 квалификационная категория</t>
  </si>
  <si>
    <t>ИКТ в профессиональной деятельности</t>
  </si>
  <si>
    <t>Сенич Татьяна Владимировна</t>
  </si>
  <si>
    <t>Донецкий Государственный университет</t>
  </si>
  <si>
    <t>математик, преподаватель математики, квалификация преподаватель информатики,вычислительной техники</t>
  </si>
  <si>
    <t>ГОУ ДПО "ДРИДПО"</t>
  </si>
  <si>
    <t>2 квалификационная категория</t>
  </si>
  <si>
    <t>Информатика ти ИКТ</t>
  </si>
  <si>
    <t>Компьютерная графика</t>
  </si>
  <si>
    <t>Федоренко Ольга Сергеевна</t>
  </si>
  <si>
    <t>математик,магистр по математики, преподаватель математики и информатики</t>
  </si>
  <si>
    <t>Момоток Лидия Алексеевна</t>
  </si>
  <si>
    <t>Ростовский-на-Дону педагогич. институт</t>
  </si>
  <si>
    <t xml:space="preserve">Преподаватель физики средней школы </t>
  </si>
  <si>
    <t>ДонНМУ им. М. Горького</t>
  </si>
  <si>
    <t>Преподаватель-методист</t>
  </si>
  <si>
    <t>ЕН.02. ИТ с проф. деятельностью</t>
  </si>
  <si>
    <t xml:space="preserve">ЕН.01. Информатика, ЕН.03. ИТ с проф. деятельностью </t>
  </si>
  <si>
    <t>Лагутина Любовь Николаевна</t>
  </si>
  <si>
    <t>Донецкий институт Советской торговли</t>
  </si>
  <si>
    <t>Инженер-экономист</t>
  </si>
  <si>
    <t>вуз "РИПО ИПР"</t>
  </si>
  <si>
    <t>I</t>
  </si>
  <si>
    <t>Преподаватель</t>
  </si>
  <si>
    <t xml:space="preserve">ЕН.02. ИТ с проф. деятельностью, ОДБ.05. Информатика и ИКТ </t>
  </si>
  <si>
    <t>ЕН.01. Информатика</t>
  </si>
  <si>
    <t>Visual Basic</t>
  </si>
  <si>
    <t>Гринько Вадим Анатольевич</t>
  </si>
  <si>
    <t>Харьковский технический университет радиоэлектроники</t>
  </si>
  <si>
    <t>Радиотехнические системы</t>
  </si>
  <si>
    <t>Донецкий РИДПО</t>
  </si>
  <si>
    <t>Планируется в 2022г.</t>
  </si>
  <si>
    <t>ОДБ 04</t>
  </si>
  <si>
    <t>ОДБ 05   ОДП 02</t>
  </si>
  <si>
    <t>Вакансии</t>
  </si>
  <si>
    <t>Бурдина   Татьяна      Михайловна</t>
  </si>
  <si>
    <t>21 мая 2002г.</t>
  </si>
  <si>
    <t>13 апреля 2018</t>
  </si>
  <si>
    <t>Стретенцева  Алина Васильевна</t>
  </si>
  <si>
    <t>Донецкий национальный университет экономики и торговли им. М. Туган-Барановского</t>
  </si>
  <si>
    <t>24 июня 2009г</t>
  </si>
  <si>
    <t>товароведение и комерческая деятельность</t>
  </si>
  <si>
    <t>23 марта  2018</t>
  </si>
  <si>
    <t>специалист 1    категории</t>
  </si>
  <si>
    <t>Мартыненко Антонина Васильевна</t>
  </si>
  <si>
    <t>Бердянский государственный педагогический институт</t>
  </si>
  <si>
    <t>учитель математики и программирования СШ</t>
  </si>
  <si>
    <t>Специалист 1 квалификационной категории</t>
  </si>
  <si>
    <t xml:space="preserve">ОДБ.07    </t>
  </si>
  <si>
    <t>ОДБ.08</t>
  </si>
  <si>
    <t>ОДБ.11</t>
  </si>
  <si>
    <t>ГПОУ "Донецкое профессиональное горноэлектромеханическое училище имени А.Ф. Засядько"</t>
  </si>
  <si>
    <t>Голуб О. Н.</t>
  </si>
  <si>
    <t>Полное высшее</t>
  </si>
  <si>
    <t>Луганский национальный аграрный университет; Луганский промышлено-экономический техникум</t>
  </si>
  <si>
    <t>2009; 1992</t>
  </si>
  <si>
    <t>экономика предприятий; программирование для быстродействующих математических машин</t>
  </si>
  <si>
    <t>ДНР МОН ДРИД  ПО</t>
  </si>
  <si>
    <t>ОДБ.04 ОДП.02</t>
  </si>
  <si>
    <t>ОДБ.13 ОП.08</t>
  </si>
  <si>
    <t xml:space="preserve">Государственное     </t>
  </si>
  <si>
    <t>профессиональное</t>
  </si>
  <si>
    <t>Николаенко</t>
  </si>
  <si>
    <t>Бердянский</t>
  </si>
  <si>
    <t>образовательное</t>
  </si>
  <si>
    <t>Татьяна</t>
  </si>
  <si>
    <t>государственный</t>
  </si>
  <si>
    <t>и  методика</t>
  </si>
  <si>
    <t xml:space="preserve"> год</t>
  </si>
  <si>
    <t>учреждение</t>
  </si>
  <si>
    <t>Сергеевна</t>
  </si>
  <si>
    <t>педагогический</t>
  </si>
  <si>
    <t>среднего</t>
  </si>
  <si>
    <t>"Донецкий</t>
  </si>
  <si>
    <t>институт</t>
  </si>
  <si>
    <t>образования,</t>
  </si>
  <si>
    <t>профессиональный лицей автосервиса"</t>
  </si>
  <si>
    <t>основы</t>
  </si>
  <si>
    <t>Государственное профессональное образовательное учреждение "Донецкое профессионально-техническое училище связи"</t>
  </si>
  <si>
    <t>информатики</t>
  </si>
  <si>
    <t>Фесенко Евгения Анатольевна</t>
  </si>
  <si>
    <t>Донецкий государственный институт искусственого ителлекта</t>
  </si>
  <si>
    <t>Экономическая кибернетика</t>
  </si>
  <si>
    <t>ВУЗ "РИПО ИПР"</t>
  </si>
  <si>
    <t>Рожихина Татьяна Николаевна</t>
  </si>
  <si>
    <t>Документоведение и информационная деятельность</t>
  </si>
  <si>
    <t>ГО ДПО "ИРПО"</t>
  </si>
  <si>
    <t>Государственное профессиональное образовательное учреждение "Старобешевское профессионально-техническое училище</t>
  </si>
  <si>
    <t>Суслова Любовь Александровна</t>
  </si>
  <si>
    <t>ГОУ ВПО"Донецкий национальный университет"</t>
  </si>
  <si>
    <t>академический бакалавр по направлению "Информатика и вычислительная техника"</t>
  </si>
  <si>
    <t xml:space="preserve">специалист </t>
  </si>
  <si>
    <t>Курбанова О.Н.</t>
  </si>
  <si>
    <t>Высшее профессиональное образование. Донецкий национальный университет</t>
  </si>
  <si>
    <t>запланировано на 2020 уч.год</t>
  </si>
  <si>
    <t>II категория</t>
  </si>
  <si>
    <t>Рагульская А.А.</t>
  </si>
  <si>
    <t>Донецкий национальный технический университет</t>
  </si>
  <si>
    <t>Инженер программного обеспечения компьютеров</t>
  </si>
  <si>
    <t>Основы информационных технологий</t>
  </si>
  <si>
    <t>ОДБ.04</t>
  </si>
  <si>
    <t>ОПД.10</t>
  </si>
  <si>
    <t>Кашук Елена Борисовна</t>
  </si>
  <si>
    <t>49лет</t>
  </si>
  <si>
    <t xml:space="preserve">Высшее профессиональное </t>
  </si>
  <si>
    <t xml:space="preserve">Донецкий государственный университет. </t>
  </si>
  <si>
    <t>Математика.  Математик. Преподаватель.  Преподаватель информатики и вычислительной техники.</t>
  </si>
  <si>
    <t>24года</t>
  </si>
  <si>
    <t>ГОУ ДПО "Донецкий республиканский институт дополнительного педагогического образования"</t>
  </si>
  <si>
    <t>Высшая</t>
  </si>
  <si>
    <t>WORD. Рабочая программа преподавателя по информатике и ИКТ 2020г.</t>
  </si>
  <si>
    <t>Access . Рабочая программа преподавателя по информатике и ИКТ 2019г.</t>
  </si>
  <si>
    <t>Excel.  Рабочая программа преподавателя по информатике и ИКТ 2018г.</t>
  </si>
  <si>
    <t>Болехивская Наталья Егоровна</t>
  </si>
  <si>
    <t>Полное высшее. Донецкий национальный Университет, Диплом №3935 от28.03.2007г. По специальности 7080201 Информатика, преподаватель информатики</t>
  </si>
  <si>
    <t>ГОУ ДПО Донецкий Республиканский институт дополнительного педагогичесого образования</t>
  </si>
  <si>
    <t>Бондаренко С.В.</t>
  </si>
  <si>
    <t>Высшее профессиональное</t>
  </si>
  <si>
    <t>Донецкий политехнический институт</t>
  </si>
  <si>
    <t xml:space="preserve">электронные вычислительные машины </t>
  </si>
  <si>
    <t>1 год</t>
  </si>
  <si>
    <t>Череватенко Сергей Эдуардович</t>
  </si>
  <si>
    <t>22.05.17-17.06.17</t>
  </si>
  <si>
    <t>ГОУ дополнительного профессионального образования "Донецкий республиканский институт дополнительного педагогического образования"</t>
  </si>
  <si>
    <t>Государственное профессиональное образовательное учреждение "Донецкий профессиональный лицей коммунального хозяйства"</t>
  </si>
  <si>
    <t xml:space="preserve"> Болтова С.Ю.                                                             </t>
  </si>
  <si>
    <t xml:space="preserve">       Бердянский государственный педагогический университет                     </t>
  </si>
  <si>
    <t>Профессиональное образование, компьютерные технологии в управлении и обучении, техник програмист, преподаватель практического обучения в отрасли компьютерных технологий</t>
  </si>
  <si>
    <t>28л.1м.</t>
  </si>
  <si>
    <t>Институт развития профессионального образования</t>
  </si>
  <si>
    <t>Адаптивные информационно-коммуникативные технологии</t>
  </si>
  <si>
    <t>Болтов А.В.</t>
  </si>
  <si>
    <t>9л</t>
  </si>
  <si>
    <t xml:space="preserve">Кабанкова     Людмила  Николаевна </t>
  </si>
  <si>
    <t>Донецкий  государственный университет</t>
  </si>
  <si>
    <t>Математик. Преподаватель</t>
  </si>
  <si>
    <t>2016,   2018</t>
  </si>
  <si>
    <t>ГОУДПО «Донецкий республиканский институт дополнительного педагогического образования»</t>
  </si>
  <si>
    <t>C++</t>
  </si>
  <si>
    <t>Иванова Наталия Викторовна</t>
  </si>
  <si>
    <t>44 года</t>
  </si>
  <si>
    <t>HTML, CSS</t>
  </si>
  <si>
    <t>Мудрецкая Елена Владимировна</t>
  </si>
  <si>
    <t>высшеее</t>
  </si>
  <si>
    <t>Славянский государственный педагогический институт</t>
  </si>
  <si>
    <t>Педагогика и методика среднего образования, математика и основы информатики</t>
  </si>
  <si>
    <t>19 лет 4 месяца</t>
  </si>
  <si>
    <t xml:space="preserve"> - </t>
  </si>
  <si>
    <t xml:space="preserve"> +</t>
  </si>
  <si>
    <t>Попенко Наталья Григорьевна</t>
  </si>
  <si>
    <t>Донецкий государственный технический университет</t>
  </si>
  <si>
    <t>Технология машиностроения</t>
  </si>
  <si>
    <t>18 лет 4 месяца</t>
  </si>
  <si>
    <t>ГО ДПО «Институт развития профессионального образования»</t>
  </si>
  <si>
    <t>специалист первой категории</t>
  </si>
  <si>
    <t>Овчаренко Елена Владимировна</t>
  </si>
  <si>
    <t>Экономика и социология труда</t>
  </si>
  <si>
    <t>27 лет 7 месяцев</t>
  </si>
  <si>
    <t>Государственное профессиональное образовательное учреждение "Горловский колледж городского хозяйства"</t>
  </si>
  <si>
    <t>Степочкина Анна Витальевна</t>
  </si>
  <si>
    <t>Конструкторско-технологическое обеспечение машиностроительных производств</t>
  </si>
  <si>
    <t>Абубекерова Ирина Александровна</t>
  </si>
  <si>
    <t>Донбасская государственная машиностроительная академия</t>
  </si>
  <si>
    <t>Автоматизированное управление технологическими процессами</t>
  </si>
  <si>
    <t>Жидкова Наталия Николаевна</t>
  </si>
  <si>
    <t>45 лет</t>
  </si>
  <si>
    <t xml:space="preserve">Донбасская 
государственная машиностроительная академия
</t>
  </si>
  <si>
    <t xml:space="preserve">2017 г. </t>
  </si>
  <si>
    <t>Автоматизация и компьютерно-интегрированные технологии</t>
  </si>
  <si>
    <t>2 года</t>
  </si>
  <si>
    <t>2020 г.</t>
  </si>
  <si>
    <t xml:space="preserve"> ЕН.03</t>
  </si>
  <si>
    <t>Basik</t>
  </si>
  <si>
    <t>Падалка Наталья Алексеевна</t>
  </si>
  <si>
    <t>53 года</t>
  </si>
  <si>
    <t>2002 г.</t>
  </si>
  <si>
    <t xml:space="preserve"> ОДП.03</t>
  </si>
  <si>
    <t>Тарасова Наталья Николаевна</t>
  </si>
  <si>
    <t>Донецкий национальный университет 
Донецкий национальный университет экономики и торговли им. М. Туган-Барановского</t>
  </si>
  <si>
    <t>2006
2002</t>
  </si>
  <si>
    <t>Математика математическое образование
 Экономика предприятия</t>
  </si>
  <si>
    <t>ВУЗ РИПОИПР</t>
  </si>
  <si>
    <t>специалист I категории</t>
  </si>
  <si>
    <t>Хохлова Ольга Анатольевна</t>
  </si>
  <si>
    <t xml:space="preserve">Донбасский государственный технический университет </t>
  </si>
  <si>
    <t xml:space="preserve">Электронные системы.Научный сотрудник (электроника), преподаватель ВУЗ (электронные системы).   </t>
  </si>
  <si>
    <t>15 л.</t>
  </si>
  <si>
    <t>Высшее учебное заведение "Республиканский институт последипломногообразования инженерно-педагогических работников"</t>
  </si>
  <si>
    <t>Татаренкова Виктория Анатольевна</t>
  </si>
  <si>
    <t>Загребельный Евгений Александрович</t>
  </si>
  <si>
    <t>Донбасский горно-металлургический институт</t>
  </si>
  <si>
    <t>инженер-электромеханик</t>
  </si>
  <si>
    <t>20 лет 2 мес.</t>
  </si>
  <si>
    <t>РИПОИПР</t>
  </si>
  <si>
    <t>Украинская государственная академия железнодорожного трнспорта</t>
  </si>
  <si>
    <t>менеджер-экономист</t>
  </si>
  <si>
    <t>Сухомлин Татьяна Николаевна</t>
  </si>
  <si>
    <t>62 года</t>
  </si>
  <si>
    <t>инженер-системотехник</t>
  </si>
  <si>
    <t>18 лет 11 мес.</t>
  </si>
  <si>
    <t>Государственное профессиональное образовательное учреждение "Горловский многопрофильный техникум 37"</t>
  </si>
  <si>
    <t>Басова Г.Н.</t>
  </si>
  <si>
    <t>Тульский политехнический институт</t>
  </si>
  <si>
    <t>системы автоматичес-кого управления</t>
  </si>
  <si>
    <t>РИПО ИПР</t>
  </si>
  <si>
    <t>Microsoft Office</t>
  </si>
  <si>
    <t>ДА</t>
  </si>
  <si>
    <t xml:space="preserve">ООО "Инфоурок" профессиональная переподготовка по программе "Информатика: теория и методика преподавания в образовательной организации" </t>
  </si>
  <si>
    <t>учитель информатики</t>
  </si>
  <si>
    <t>Еременко В.В.</t>
  </si>
  <si>
    <t xml:space="preserve">Учебно-научн. проф.-пед. институт Укр.инж.-пед.академии </t>
  </si>
  <si>
    <t>проф.обр-ние, комп. Технологии</t>
  </si>
  <si>
    <t>ДПОИРПО</t>
  </si>
  <si>
    <t>Латышева Н.А.</t>
  </si>
  <si>
    <t>Строит-во и эксплуатация авт-ных дорог и аэродромов</t>
  </si>
  <si>
    <t>1 кат.</t>
  </si>
  <si>
    <t>Государственное профессиональное образовательное учреждение "Горловский профессиональный лицей быта и сферы услуг"</t>
  </si>
  <si>
    <t>Глумова Инна Васильевна</t>
  </si>
  <si>
    <t>Донецкий государствееный университет</t>
  </si>
  <si>
    <t>Донецкий областной институт последипломного педагогического образования</t>
  </si>
  <si>
    <t>Рабочая программа по учебной дисциплине "Информатика и информационно-коммуникационные технологии", 2020</t>
  </si>
  <si>
    <t>Рабочая программа по учебной дисциплине "Информатика и информационно-коммуникационные технологии", 2019</t>
  </si>
  <si>
    <t>Рабочая программа по учебной дисциплине "Информатика и информационно-коммуникационные технологии", 2018</t>
  </si>
  <si>
    <t>BASIC</t>
  </si>
  <si>
    <t>Государственное профессиональное образовательное учреждение "Горловский техникум технологий и сервиса"</t>
  </si>
  <si>
    <t>Минака А.С.</t>
  </si>
  <si>
    <t>Донецкий гос.университет</t>
  </si>
  <si>
    <t>прикладная матеиатика</t>
  </si>
  <si>
    <t>34г.</t>
  </si>
  <si>
    <t>Донецкий национальный университет экономики и торговли имюМ.Туган-Барановского</t>
  </si>
  <si>
    <r>
      <t xml:space="preserve">Windows, Movie Maker, </t>
    </r>
    <r>
      <rPr>
        <sz val="12"/>
        <color indexed="8"/>
        <rFont val="Times New Roman"/>
        <family val="1"/>
      </rPr>
      <t>Microsoft Office 2007, Opera, Chrome, Pascal</t>
    </r>
  </si>
  <si>
    <t>Ольховая Н.А.</t>
  </si>
  <si>
    <t>ГОДПО"Институт развития профессионального образования"</t>
  </si>
  <si>
    <t>старший преподаватель</t>
  </si>
  <si>
    <t>Государственное профессиональное образовательное учреждение "Горловское профессионально-техническое училище транспорта"</t>
  </si>
  <si>
    <t>Государственное профессиональное образовательное учреждение "Енакиевское профессионально-техническое горное училище"</t>
  </si>
  <si>
    <t>Сухочева Юлия Викторовна</t>
  </si>
  <si>
    <t xml:space="preserve"> высшее</t>
  </si>
  <si>
    <t>Глуховский национальный педагогический университет имени Александра Довженко, </t>
  </si>
  <si>
    <t>технологическое образование квалификация  учитель технологии, профессионального  обучения, черчения, БЖД и информатики</t>
  </si>
  <si>
    <t>10 лет, 4 мес.</t>
  </si>
  <si>
    <t>Донецк</t>
  </si>
  <si>
    <t>Microsoft Word,WinRar</t>
  </si>
  <si>
    <t>,Microsoft Excel, Windows Media</t>
  </si>
  <si>
    <t>Microsoft Access,Компас 3D LT V12</t>
  </si>
  <si>
    <t>Государственное профессиональное образовательное учреждение «Енакиевское профессионально-техническое металлургическое училище»</t>
  </si>
  <si>
    <t>Афонина А.В.</t>
  </si>
  <si>
    <t>Донбасский государственный технический университет</t>
  </si>
  <si>
    <t>Инженер по автоматизации и компьютерно-интегрированным технологиям</t>
  </si>
  <si>
    <t>ГОУ ДПО "ДРИДПО" Информатика и ИКТ</t>
  </si>
  <si>
    <t>ОДБ.14 Компьютерная графика ОДБ.01 Информатика и ИКТ</t>
  </si>
  <si>
    <t>Государственное профессиональное образовательное учреждение «Енакиевский профессиональный лицей»</t>
  </si>
  <si>
    <t>Пустынская Татьяна Михайловна</t>
  </si>
  <si>
    <t>"Математика" математик</t>
  </si>
  <si>
    <t>Донецкий РИД ПО</t>
  </si>
  <si>
    <t>Шурупич Роман Владимирович</t>
  </si>
  <si>
    <t>Международный научно-технический университет им.ак. Ю.Бугая</t>
  </si>
  <si>
    <t>"Биотехнические и медицинские аппараты и системы", инженер-электроник</t>
  </si>
  <si>
    <t>II</t>
  </si>
  <si>
    <t>Государственное профессиональное образовательное учреждение "Енакиевский профессиональный торгово-кулинарный лицей"</t>
  </si>
  <si>
    <t>Афанасьева Юлия Михайловна</t>
  </si>
  <si>
    <t>Экономика предприятия</t>
  </si>
  <si>
    <t>0 лет 8 мес.</t>
  </si>
  <si>
    <t>ОДБ.04 Информатика и ИКТ</t>
  </si>
  <si>
    <t>Гсударственное профессионалное образовательной учреждение "Енакиевский профессиональный горный лицей"</t>
  </si>
  <si>
    <t>Государственное профессиональное образовательное учреждение «Дебальцевское профессионально-техническое училище»</t>
  </si>
  <si>
    <t>Вакансия</t>
  </si>
  <si>
    <t>Кудокоцева В.А.</t>
  </si>
  <si>
    <t>"Донецкий государственный университет"</t>
  </si>
  <si>
    <t>Прикладная математика. Математик</t>
  </si>
  <si>
    <t>ДонРИДПО, РИПО ИПР</t>
  </si>
  <si>
    <t>Информационные технологии в профдеятельности</t>
  </si>
  <si>
    <t>VBasic</t>
  </si>
  <si>
    <t>Ларина Н.Е.</t>
  </si>
  <si>
    <t>"Донецкий политехнический институт"</t>
  </si>
  <si>
    <t>1991 г.</t>
  </si>
  <si>
    <t>Электронные вычислительные машины. Инженер-систематехник</t>
  </si>
  <si>
    <t>ОП.13 Компьютерная графика</t>
  </si>
  <si>
    <t>ОП.11 Информационные технологии в профдеятельности</t>
  </si>
  <si>
    <t>ОП.15 Современные системы автоматизарованного компьютерного проектирования</t>
  </si>
  <si>
    <t>Шемякова Н.М.</t>
  </si>
  <si>
    <t>"Донецкий национальный университет</t>
  </si>
  <si>
    <t>Математика Специалист по математики преподаватель математики и информатики.</t>
  </si>
  <si>
    <t>ЕН.02 Информатика, ОП.09 Информационные технологии в профдеятельности</t>
  </si>
  <si>
    <t>ОП.08 Информационные технологии в профдеятельности</t>
  </si>
  <si>
    <t>Бельская-Ефремова Елена Александровна</t>
  </si>
  <si>
    <t xml:space="preserve">Донецкий государственный технический университет </t>
  </si>
  <si>
    <t>8 лет</t>
  </si>
  <si>
    <t>ГПУ ДПО "Донецкий республиканский институт дополнительного педагогического образования"</t>
  </si>
  <si>
    <t>специалист второй категории</t>
  </si>
  <si>
    <t xml:space="preserve">Рабочая программа учебной дисциплины ОП.03 «Информатика и ИКТ»  специальность 08.02.01 Строительство и эксплуатация зданий и сооружений, 08.02.03 Производство неметаллических строительных изделий и конструкций,  2020г. </t>
  </si>
  <si>
    <t xml:space="preserve">Рабочая программа учебной дисциплины ОП.05 Информационные технологии в профессиональной деятельности  специальность 08.02.01 , 08.02.03 , 22.02.06 Сварочное производство, 2020 г. 
</t>
  </si>
  <si>
    <t xml:space="preserve">Рабочая программа учебной дисциплины ОП.05 Информационные тех-нологии в профессиональной дея-тельности,  специальность 08.02.07 Монтаж и эксплуатация внутрен-них санте-хнических устройств, кондиционирования воздуха и вентиляции, 2020г. </t>
  </si>
  <si>
    <t>да/нет</t>
  </si>
  <si>
    <t>Елтышева Зоя Ивановна</t>
  </si>
  <si>
    <t>Таганрогский государственный педаагогический инстиут</t>
  </si>
  <si>
    <t>математика, учитель математики средней школы</t>
  </si>
  <si>
    <t>OC Windows, Access 10, Excel 10,Pascal ABC, Opera/Chrome, Blender, Koмпас</t>
  </si>
  <si>
    <t>Word, Power Point, Splan, Mathcad, CorelDraw, АСУ энергопредприятия</t>
  </si>
  <si>
    <t>С++</t>
  </si>
  <si>
    <t>Селина Наталья Вадимовна</t>
  </si>
  <si>
    <t>Донецкий национальнй технический унверсиет</t>
  </si>
  <si>
    <t>магистр по компьютерному эколого-экономическому мониторингу</t>
  </si>
  <si>
    <t>ГОУ ДПО ДОН  РИДПО</t>
  </si>
  <si>
    <t>Ямпольская Ирина Геннадиевна</t>
  </si>
  <si>
    <t xml:space="preserve">Донецкий национальный  университет  </t>
  </si>
  <si>
    <t>"биофизика"</t>
  </si>
  <si>
    <t>Кравченко Елена Павловна</t>
  </si>
  <si>
    <t>Мелитопольский государственный педагогический институт</t>
  </si>
  <si>
    <t>"Химия и информатика и вычислительная техника"</t>
  </si>
  <si>
    <t>ГПОУ "Макеевский педагогический колледж"</t>
  </si>
  <si>
    <t>Барташ Татьяна Николаевна</t>
  </si>
  <si>
    <t>Бердянский государственнй педагогический университет</t>
  </si>
  <si>
    <t>магистр</t>
  </si>
  <si>
    <t>I категория</t>
  </si>
  <si>
    <t>владение</t>
  </si>
  <si>
    <t>Бакарюка                  Анна                               Ивановна</t>
  </si>
  <si>
    <t>41 год</t>
  </si>
  <si>
    <t>Педагогика и методика среднего образования. Математика и основы информатики, преподаватель математики и основ информатики</t>
  </si>
  <si>
    <t>Институт последипомного образования "Донецкий национальный технический университет"</t>
  </si>
  <si>
    <t xml:space="preserve">высшая </t>
  </si>
  <si>
    <t>Windiws, Проыводник Windiws, Paint, Gimp, Blender, Notepad, WordPad, WinRar, Windiws Media, SoundRecorder, Outlook Express, Word, Excel, Internet Explorer, Opera, Avast,Stamina, MS Producer, Free Pascal, Кумир</t>
  </si>
  <si>
    <t xml:space="preserve">Республиканский институт поледипломного образования "Инженерно-педагогических работников" </t>
  </si>
  <si>
    <t>Плякова              Лариса Александровна</t>
  </si>
  <si>
    <t>50 лет</t>
  </si>
  <si>
    <t>Прикладная математика, математик</t>
  </si>
  <si>
    <t>27 лет</t>
  </si>
  <si>
    <t xml:space="preserve">Институт последипомного образования "Донецкий национальный технический университет"  </t>
  </si>
  <si>
    <t>Windiws, Проыводник Windiws, Paint, Gimp, Notepad, WordPad, WinRar, Windiws Media, SoundRecorder, Outlook Express, Word, Excel, Internet Explorer, Opera, Avast, MS Producer,  MathCad</t>
  </si>
  <si>
    <t>Галь Валентина Владимировна</t>
  </si>
  <si>
    <t>ДонНУ</t>
  </si>
  <si>
    <t>Иванов Денис Сергеевич</t>
  </si>
  <si>
    <t>39 лет</t>
  </si>
  <si>
    <t>Биофизика</t>
  </si>
  <si>
    <t>3 года</t>
  </si>
  <si>
    <t xml:space="preserve"> Microsoft office</t>
  </si>
  <si>
    <t>Бородина Инна Вячеславовна</t>
  </si>
  <si>
    <t>46 лет</t>
  </si>
  <si>
    <t>Донецкий институт социального образования; Донецкий педагогический институт</t>
  </si>
  <si>
    <t>1998;   2018</t>
  </si>
  <si>
    <t>Физика, телекоммуникации; преподаватель, учитель дисциплин естественно-математического цикла</t>
  </si>
  <si>
    <t>Донецкий педагогический институт</t>
  </si>
  <si>
    <t>Pascal, Компас 3Д, Excel, Аccess база данных</t>
  </si>
  <si>
    <t xml:space="preserve"> Microsoft office, Excel, Аccess база данных, Power Point</t>
  </si>
  <si>
    <t>Шкиталинская Мария Юрьевна</t>
  </si>
  <si>
    <t>"Инженерия программного обеспечения", разработчик компьютерных программ</t>
  </si>
  <si>
    <t>Рабочая программа учебной дисциплины ОДП.02. Информатика и ИКТ,  специальностей 08.02.01, 23.02.04; 23.02.03, 09.02.03, 38.02.03</t>
  </si>
  <si>
    <t xml:space="preserve">Рабочая программа учебной дисциплины ЕН.02. Информатика,   специальность 08.02.01 
</t>
  </si>
  <si>
    <t xml:space="preserve">Рабочая программа учебной дисциплины ОП.07 Информационные технологии в профессиональной дея-тельности,  специальность 08.02.01 </t>
  </si>
  <si>
    <t xml:space="preserve">Рабочая программа учебной дисциплины ОП.15 Инженерная и компьютерная графика, специальность 09.02.03; ОП.07 Информационные технологии в профессиональной деятельности,  специальность 23.02.04 </t>
  </si>
  <si>
    <t>Заболотина Галина Иосифовна</t>
  </si>
  <si>
    <t>Харьковский инженерно-экономический институт</t>
  </si>
  <si>
    <t>«Организация механизированной обработки экономической информации», инженер-экономист</t>
  </si>
  <si>
    <t>10 лет</t>
  </si>
  <si>
    <t>Рабочая программа учебной дисциплины ОП.04. Информационные технологии, специальность 09.02.03; ЕН.02. Информатика, специальность 23.02.03; ЕН.02. Информационные технологии в профессиональной деятельности, специальность 38.02.03</t>
  </si>
  <si>
    <t>Рабочая программа учебной дисциплины  ЕН.02. Информатика, специальность 23.02.04</t>
  </si>
  <si>
    <t>Небесная Вера Сергеевна</t>
  </si>
  <si>
    <t>"Программная инженерия", магистр</t>
  </si>
  <si>
    <t>ГОУ ДПО "Донецкий республиканский институт дополнительного профессионального образования"</t>
  </si>
  <si>
    <t>Рабочая программа учебной дисциплины ОДП.02. Информатика и ИКТ,  специальностей 08.02.01, 23.02.04; 23.02.03, 09.02.03</t>
  </si>
  <si>
    <t>Рабочая программа учебной дисциплины ОП.07. Информационные технологии в профессиональной деятельности, специальность 23.02.04</t>
  </si>
  <si>
    <t>Скоробогатова Юлия Игоревна</t>
  </si>
  <si>
    <t>«Программное обеспечение автоматизированных систем», инженер по программному обеспечению компьютеров</t>
  </si>
  <si>
    <t>5 лет</t>
  </si>
  <si>
    <t>Рабочая программа учебной дисциплины ОП.04. Информационные технологии, специальность 09.02.03</t>
  </si>
  <si>
    <t>Иевлева Наталья Константиновна</t>
  </si>
  <si>
    <t>высшее ппрофессиональное</t>
  </si>
  <si>
    <t>прикладная математика</t>
  </si>
  <si>
    <t>2016 год</t>
  </si>
  <si>
    <t>Excel, база данных</t>
  </si>
  <si>
    <t>Компас 3Д, растровая и векторная графика, Excel</t>
  </si>
  <si>
    <t>Федоренко Надежда Анатольевна</t>
  </si>
  <si>
    <t>Математи. Преподаватель математик</t>
  </si>
  <si>
    <t>ДРИПО</t>
  </si>
  <si>
    <t>210ч</t>
  </si>
  <si>
    <t>240ч</t>
  </si>
  <si>
    <t>Ковалев Денис Сергеевич</t>
  </si>
  <si>
    <t>Донецкая национальная академия строительства и архитектуры</t>
  </si>
  <si>
    <t>Техник-технолог</t>
  </si>
  <si>
    <t>22ч</t>
  </si>
  <si>
    <t>92ч</t>
  </si>
  <si>
    <t>Каюк марина Сергеевна</t>
  </si>
  <si>
    <t>Славянский педагогческий университет</t>
  </si>
  <si>
    <t>учитель математики-физики</t>
  </si>
  <si>
    <t>ГОУ ДПО "Дон Ри ДПО"</t>
  </si>
  <si>
    <t>"+"</t>
  </si>
  <si>
    <t>Бейсик</t>
  </si>
  <si>
    <t>Толкачева Татьяна Ивановна</t>
  </si>
  <si>
    <t>Преподаватель информатики и вычеслительной техники</t>
  </si>
  <si>
    <t>20л</t>
  </si>
  <si>
    <t>2016 г.</t>
  </si>
  <si>
    <t>ГОУ ДПО "Донецкий республиканский институт дополнительного педагогического образования "</t>
  </si>
  <si>
    <t>2021 г</t>
  </si>
  <si>
    <t>первой категории</t>
  </si>
  <si>
    <t>Информатика и ИКТ, основы инженерной графики</t>
  </si>
  <si>
    <t>Информатика и ИКТ, компьютерная графика</t>
  </si>
  <si>
    <t>Кобельская Любовь Ивановна</t>
  </si>
  <si>
    <t>67 лет</t>
  </si>
  <si>
    <t>Электрические сети и системы</t>
  </si>
  <si>
    <t>Рабочая программа учебной дисциплины "Компьютерная графика</t>
  </si>
  <si>
    <t>Рябоконь Елена Николаевна</t>
  </si>
  <si>
    <t>59 лет</t>
  </si>
  <si>
    <t>Автоматизированные системы управления</t>
  </si>
  <si>
    <t>ГО ДПО "Институт развития профессионального обучения"</t>
  </si>
  <si>
    <t>Рабочая программа учебной дисциплины "Информационные технологии в профессиональной деятельности"</t>
  </si>
  <si>
    <t>Красуля Наталья Александровна</t>
  </si>
  <si>
    <t>Полное высшее ; незаконченное высшее</t>
  </si>
  <si>
    <t>Полное высшее ; ГОУ ВПО "ДонНУ"</t>
  </si>
  <si>
    <t>1999;                                            В настоящее время обучение на 4 курсе</t>
  </si>
  <si>
    <t>Электронные системы; Инженер по электронной технике;            44.03.02 "Психолого-педагогическое образование"</t>
  </si>
  <si>
    <t xml:space="preserve">9 лет;   </t>
  </si>
  <si>
    <t>ГОУ ДПО "ДРИ ДПО"</t>
  </si>
  <si>
    <t>28.03.2017г.</t>
  </si>
  <si>
    <t>Специалист 2 категории</t>
  </si>
  <si>
    <t>128 часов: Информатика и ИКТ - 118 часов, Консультации - 10 часов</t>
  </si>
  <si>
    <t>160 часов: Информатика и ИКТ - 110 часов, Компьютерная графика - 34 часа, Консультации - 16 часов</t>
  </si>
  <si>
    <t xml:space="preserve">Примерная программа по учебному предмету "Информатика и ИКТ" 10-11 классы (базовый уровень), 2020. Сост. Семенова О.И., Тюрикова О.Д., Корнев М.Н., Глухова М.В., Коротких В.В. </t>
  </si>
  <si>
    <t>Нет</t>
  </si>
  <si>
    <t>Морозова Наталья Викторовна</t>
  </si>
  <si>
    <t>Учитель математики, информатики и ВТ.</t>
  </si>
  <si>
    <t>21год</t>
  </si>
  <si>
    <t>28.03.2016</t>
  </si>
  <si>
    <t>вторая</t>
  </si>
  <si>
    <t>Рабочая программа "Информатика и ИКТ" 2020г.</t>
  </si>
  <si>
    <t>Рабочая программа "Информатика и ИКТ" 2019г. Рабочая программа "Компьютерная графика" 2019г.</t>
  </si>
  <si>
    <t>Рабочая программа "Компьютерная графика"2018г.</t>
  </si>
  <si>
    <t>Четверик Игорь Васильевич</t>
  </si>
  <si>
    <t>1966 г.р.</t>
  </si>
  <si>
    <t>Физика. Физик. Преподаватель</t>
  </si>
  <si>
    <t>21 г.</t>
  </si>
  <si>
    <t>I квалиф. категория</t>
  </si>
  <si>
    <t>Бэйсик</t>
  </si>
  <si>
    <r>
      <rPr>
        <b/>
        <sz val="12"/>
        <color indexed="8"/>
        <rFont val="Times New Roman"/>
        <family val="1"/>
      </rPr>
      <t>1.</t>
    </r>
    <r>
      <rPr>
        <sz val="12"/>
        <color indexed="8"/>
        <rFont val="Times New Roman"/>
        <family val="1"/>
      </rPr>
      <t xml:space="preserve">Примерная основная образовательная программа по учебному предмету "Информатика и ИКТ. 10-11 классы" (базовый уровень), 2019г. Сост. Семенова О.И., Тюрикова О.Д., Тюканько С.В., Рыбалко Т.В.,  Глухова М.В., Коротких В.В. </t>
    </r>
    <r>
      <rPr>
        <b/>
        <sz val="12"/>
        <color indexed="8"/>
        <rFont val="Times New Roman"/>
        <family val="1"/>
      </rPr>
      <t xml:space="preserve"> 2.</t>
    </r>
    <r>
      <rPr>
        <sz val="12"/>
        <color indexed="8"/>
        <rFont val="Times New Roman"/>
        <family val="1"/>
      </rPr>
      <t xml:space="preserve">Рабочая программа учебной дисциплины ОДб.10 Информатика и ИКТ по профессии 19.01.17 Повар, кондитер, 2019. Сост. Красуля Н.А. </t>
    </r>
    <r>
      <rPr>
        <b/>
        <sz val="12"/>
        <color indexed="8"/>
        <rFont val="Times New Roman"/>
        <family val="1"/>
      </rPr>
      <t>3.</t>
    </r>
    <r>
      <rPr>
        <sz val="12"/>
        <color indexed="8"/>
        <rFont val="Times New Roman"/>
        <family val="1"/>
      </rPr>
      <t xml:space="preserve">Рабочая программа ОДб.10 Информатика и ИКТ по профессии 23.01.05 Слесарь по ремонту городского электротранспорта, 2019. Сост. Красуля Н.А. </t>
    </r>
    <r>
      <rPr>
        <b/>
        <sz val="12"/>
        <color indexed="8"/>
        <rFont val="Times New Roman"/>
        <family val="1"/>
      </rPr>
      <t>4.</t>
    </r>
    <r>
      <rPr>
        <sz val="12"/>
        <color indexed="8"/>
        <rFont val="Times New Roman"/>
        <family val="1"/>
      </rPr>
      <t xml:space="preserve">Примерная основная образовательная программа по учебному предмету "Компьютерная графика. 10-11 классы" (базовый уровень), 2019г. Сост. Семенова О.И., Лысенко С.Б., Кузнецова И.В., Глухова М.В., Бабич К.И.  </t>
    </r>
    <r>
      <rPr>
        <b/>
        <sz val="12"/>
        <color indexed="8"/>
        <rFont val="Times New Roman"/>
        <family val="1"/>
      </rPr>
      <t>5.</t>
    </r>
    <r>
      <rPr>
        <sz val="12"/>
        <color indexed="8"/>
        <rFont val="Times New Roman"/>
        <family val="1"/>
      </rPr>
      <t>Рабочая программа учебной дисциплины ОДб.13 Компьютерная графика по профессии 19.01.17 Повар, кондитер, 2019. Сост. Красуля Н.А.</t>
    </r>
    <r>
      <rPr>
        <b/>
        <sz val="12"/>
        <color indexed="8"/>
        <rFont val="Times New Roman"/>
        <family val="1"/>
      </rPr>
      <t xml:space="preserve"> 6.</t>
    </r>
    <r>
      <rPr>
        <sz val="12"/>
        <color indexed="8"/>
        <rFont val="Times New Roman"/>
        <family val="1"/>
      </rPr>
      <t>Рабочая программа ОДб.13 Компьютерная графика по профессии 23.01.05 Слесарь по ремонту городского электротранспорта, 2019. Сост. Красуля Н.А.</t>
    </r>
  </si>
  <si>
    <t>Лебединцев Виктор Иванович</t>
  </si>
  <si>
    <t>Государственный аэрокосмический университет «Харьковский авиационный институт»</t>
  </si>
  <si>
    <t>Компьютерные системы и сети</t>
  </si>
  <si>
    <t>2017г.</t>
  </si>
  <si>
    <t>Токарева Оксана Петровна</t>
  </si>
  <si>
    <t xml:space="preserve"> Харьковский национальный университет радиоэлектроники</t>
  </si>
  <si>
    <t>java</t>
  </si>
  <si>
    <t>Зинич Татьяна Николаевна</t>
  </si>
  <si>
    <t xml:space="preserve">Нациоанальный технический университет «Харьковский политехнический институт»,    ООО «Инфоурок» </t>
  </si>
  <si>
    <t>2008                  2020</t>
  </si>
  <si>
    <t>«Экономическая кибернетика», «Информатика: теория и методика преподавания в образовательной организации»</t>
  </si>
  <si>
    <t>9 лет</t>
  </si>
  <si>
    <t>2016г.</t>
  </si>
  <si>
    <t>Специалист 2-й категории</t>
  </si>
  <si>
    <t>Алпатова Олеся Олеговна</t>
  </si>
  <si>
    <t>Восточноукраинский национальный университет им. В. Даля</t>
  </si>
  <si>
    <t>2011 год</t>
  </si>
  <si>
    <t>Информационные технологии проектирования</t>
  </si>
  <si>
    <t>5 лет 11 месяцев</t>
  </si>
  <si>
    <t>Квалификационная категория "специалист"</t>
  </si>
  <si>
    <t>Рабочая программа учебной дисциплины «Информационные технологии профессиональной деятельности» разработа в соответствии с требованиями ГОС СПО для подготовки специалистов среднего звена по специальности СПО 21.02.17 «Подземная разработка месторождений полезных ископаемых», утвержденным приказом МОН ДНР № 529 от «17» сентября 2015 г.                     Рабочая программа учебной дисциплины «Информационные технологии профессиональной деятельности» разработана в соответствии с требованиями ГОС СПО для подготовки специалистов среднего звена по специальности СПО 15.02.08 «Технология машиностроения», утвержденным приказом МОН ДНР № 586 от «25» сентября 2015 г.</t>
  </si>
  <si>
    <t xml:space="preserve">Рабочая программа учебной дисциплины «Информационные технологии профессиональной деятельности» разработа в соответствии с требованиями ГОС СПО для подготовки специалистов среднего звена по специальности СПО 38.02.01 Экономика и бухгалтерский учет (по отраслям), утвержденным приказом МОН ДНР
 от 29 июня 2020 г. № 100-НП             </t>
  </si>
  <si>
    <t>Рабочая программа учебной дисциплины «Информационные технологии профессиональной деятельности» разработа в соответствии с требованиями ГОС СПО для подготовки специалистов среднего звена по специальности СПО 21.02.17 «Подземная разработка месторождений полезных ископаемых», утвержденным приказом МОН ДНР № 529 от «17» сентября 2015 г.                                    Рабочая программа учебной дисциплины «Информационные технологии в профессиональной деятельности» разработана в соответствии с требованиями  ГОС СПО для подготовки специалистов среднего звена по специальности СПО 15.02.01 «Монтаж и техническая эксплуатация промышленного оборудования (по отраслям)», утверждённым приказом МОН ДНР № 520 от 17 сентября 2015г.</t>
  </si>
  <si>
    <t xml:space="preserve">Рабочая программа учебной дисциплины «Информационные технологии профессиональной деятельности» в соответствии с требованиями ГОС СПО для подготовки специалистов среднего звена по специальности СПО 13.02.11 Техническая эксплуатация и обслуживание электрического и электромеханического оборудования (по отраслям), утвержденным приказом МОН ДНР № 418 от «24» августа 2015 г.                                                      Рабочая программа учебной дисциплины «Информационные технологии профессиональной деятельности» разработана в соответствии с требованиями ГОС СПО для подготовки специалистов среднего звена по специальности СПО 15.02.08 «Технология машиностроения», утвержденным приказом МОН ДНР № 586 от «25» сентября 2015 г.                                              Рабочая программа учебной дисциплины «Информационные технологии в профессиональной деятельности» разработана в соответствии с требованиями  ГОС СПО для подготовки специалистов среднего звена по специальности СПО 15.02.01 «Монтаж и техническая эксплуатация промышленного оборудования (по отраслям)», утверждённым приказом МОН ДНР № 520 от 17 сентября 2015г.      </t>
  </si>
  <si>
    <t>Лапшина Екатерина Валерьевна</t>
  </si>
  <si>
    <t>Донецкий Национальный Унивыерситет</t>
  </si>
  <si>
    <t>2007 год</t>
  </si>
  <si>
    <t>Магистр компьютерных наук</t>
  </si>
  <si>
    <t>Высшее учебное заведение "Республиканский институт последипломного образования инженерно-педагогических работников"</t>
  </si>
  <si>
    <t>Первая квалификационная категория</t>
  </si>
  <si>
    <t>Рабочая программа учебной дисциплины «Информатика и ИКТ» разработа в соответствии с требованиями Примерной программы по учебному предмету
«Информатика и ИКТ». 10-11 классы (базовый уровень) /сост. Семенова О.И., Тюрикова О.Д., Корнев М.Н., Глухова М.В., Коротких В.В. – 5-е изд. перераб., дополн. – ГОУ ДПО «ДонРИДПО». - Донецк: Истоки, 2020. – 92 с.</t>
  </si>
  <si>
    <t>Рабочая программа учебной дисциплины «Компьютерная графика» разработа в соответствии с требованиями Примерной программы по учебному предмету Компьютерная  графика:  10–11 кл.: программа  для  общеобразоват. 
организаций  /  сост.  Лысенко С. Б.,  Семенова О. И.,  Кузнецова И. В., Глухова М. В.,  Бабич К. И. –  2-е  издание,  доработанное. – Донецк: 
Истоки, 2017. – 16 с.;                                                Рабочая программа учебной дисциплины «Информатика и ИКТ» разработа в соответствии с требованиями Примерной программы по учебному предмету "Информатика  и  ИКТ":  10–11 кл.:  программа  для  общеобразоват. 
организаций:  базовый  уровень  /  сост.  Семенова О. И.,  Глухова М. В., Тюканько С. В.,  Рыбалко Т. В.,  Коротких В. В. –  2-е  издание, доработанное. – Донецк: Истоки, 2017. – 30 с.</t>
  </si>
  <si>
    <t>Рабочая программа учебной дисциплины «Информационные технологии в профессиональной деятельности» разработана в соответствии с требованиями  ГОС СПО для подготовки специалистов среднего звена по специальности СПО 15.02.01 «Монтаж и техническая эксплуатация промышленного оборудования (по отраслям)», утверждённым приказом МОН ДНР № 520 от 17 сентября 2015г.</t>
  </si>
  <si>
    <t>Бахтояров Владимир Владимирович</t>
  </si>
  <si>
    <t>Винницкий национальный технический университет</t>
  </si>
  <si>
    <t>Телекоммуникационные системы и сети</t>
  </si>
  <si>
    <t>10 месяцев</t>
  </si>
  <si>
    <t>Electronics Workbench, Oracle VM VirtualBox, Vmware Workstation, Debian GNU/Linux, Microsoft Office</t>
  </si>
  <si>
    <t>Ccleaner, Kasrersky Security Cloud Free, Oracle VM VirtualBox, Vmware Workstation, Microsoft Office</t>
  </si>
  <si>
    <t>Титаков  Сергей Александрович</t>
  </si>
  <si>
    <t>Восточноукраинский национальный университет им. В.Даля</t>
  </si>
  <si>
    <t>4 года 6 месяцев</t>
  </si>
  <si>
    <t>Firebird, IBExpert, Lazarus, Xampp, Microsoft Office</t>
  </si>
  <si>
    <t>Geany, Xampp, AndroidStudio, Microsoft Office</t>
  </si>
  <si>
    <t>HTML, JS, PHP, Kotlin</t>
  </si>
  <si>
    <t>Хмиленко Марина Григорьевна</t>
  </si>
  <si>
    <t>18 лет 2 месяца</t>
  </si>
  <si>
    <t>7-Zip, Microsoft Office, GIMP, Inkscape, PaskalABC.NET, FastStone Image  Viewer, FoxitReader, WinDjView</t>
  </si>
  <si>
    <t>Microsoft Office, GIMP, Inkscape, Scribus, Blender, Audacity, VSDC, Microsoft Visual Studio, Dev-C++, FastStone Image Viewer, FoxitReader, WinDjView, CSS, JavaScript: brackets</t>
  </si>
  <si>
    <t>Brackets, VISIO, Cisco Packet Tracer, Microsoft Office</t>
  </si>
  <si>
    <t>Visual Basic, HTML, JavaScript</t>
  </si>
  <si>
    <t>Государственное профессиональное образовательное учреждение "Торезский  центр профессионально-технического образования"</t>
  </si>
  <si>
    <t>Петриченко О.В.</t>
  </si>
  <si>
    <t>Славянский государственный педагогоческий институт</t>
  </si>
  <si>
    <t>учитель математики и физики</t>
  </si>
  <si>
    <t>34 года</t>
  </si>
  <si>
    <t xml:space="preserve">Донецкий республиканский институт дополнительного педагогического образования </t>
  </si>
  <si>
    <t>21.04.2016г.</t>
  </si>
  <si>
    <t>"Информатика и ИКТ"</t>
  </si>
  <si>
    <t>" Информатика и ИКТ", "Компьютерная графика","Адаптивные информационные и коммуникативные технологии"</t>
  </si>
  <si>
    <t>"Компьютерная графика"</t>
  </si>
  <si>
    <t xml:space="preserve">                     +</t>
  </si>
  <si>
    <t>Курий Тамара Григорьевна</t>
  </si>
  <si>
    <t>Органи- зация механизи-рованной обработ-ки эко-номи-ческой инфор-мации</t>
  </si>
  <si>
    <t xml:space="preserve">ГОУ ДПО "Донецкий республиканский институт дополнительного педагогическиго </t>
  </si>
  <si>
    <t>Первая</t>
  </si>
  <si>
    <t>Программа учебной дисциплины ОДБ.07 Информатика и ИКТ, разработанная в соответствии с требованиями государственного образовательного стандартса СОО утвержденного приказом МОН ДНР от 30.07.2018 года № 679 и Перечня основных образовательных программ, утвержденного МОН ДНР от 15.08.2019 г. №1133</t>
  </si>
  <si>
    <t>Ворошиловоградский промышленно-экономический техникум</t>
  </si>
  <si>
    <t>Программирование для быстродействующих математических машин</t>
  </si>
  <si>
    <t>Подлесная Ирина Михайловна</t>
  </si>
  <si>
    <t>60 лет</t>
  </si>
  <si>
    <t>Кировоградский педагогический институт им. А.С. Пушкина</t>
  </si>
  <si>
    <t>ГОУ ДПО "Донецкий республиканский институт последипломного педагогического образования"</t>
  </si>
  <si>
    <t xml:space="preserve">препода-ватель-методист </t>
  </si>
  <si>
    <t>Программа учебной дисциплины ОДБ.10 Компьютерная графика, разработанная в соответствии с требованиями государственного образовательного стандартса СОО утвержденного приказом МОН ДНР от 30.07.2018 года № 679 и Перечня основных образовательных программ, утвержденного МОН ДНР от 15.08.2019 г. №1133; Программа учебной дисциплины ОП.06 Информационные технологии в профессиональной деятельности, разработанная в соответствии с требованиями государственного образовательного стандартса СОО утвержденного приказом МОН ДНР от 24.08.2015 года № 418, зарегистрированного Министерством юстиций (рег. № 435 от 01.09.2015 г.)</t>
  </si>
  <si>
    <t>Чигринец Анна Викторовна</t>
  </si>
  <si>
    <t>Математика, преподаватель</t>
  </si>
  <si>
    <t>ДРИДПО</t>
  </si>
  <si>
    <t>Lazarus, MS Access, MS Power Point</t>
  </si>
  <si>
    <t>Бережной Александр Александрович</t>
  </si>
  <si>
    <t>Физик - инженер</t>
  </si>
  <si>
    <t>Вторая</t>
  </si>
  <si>
    <t>MS Access, MS Power Point, MS Word</t>
  </si>
  <si>
    <t>Исаева Галина Васильевна</t>
  </si>
  <si>
    <t>ОУД.05 Информатика и ИКТ;
ЕН.02 Информационые технологии в профессиональной деятельности</t>
  </si>
  <si>
    <t xml:space="preserve"> ЕН.02,
ЕН.01 Информационые технологии в профессиональной деятельности   </t>
  </si>
  <si>
    <t>Сидоренко Дмитрий Викторович</t>
  </si>
  <si>
    <t xml:space="preserve">Первомайский индустриальный - педагогический техникум </t>
  </si>
  <si>
    <t>Профессиональное обучение (Программирование для электронно - вычислительной техники и автоматизированных систем )</t>
  </si>
  <si>
    <t>1 год 9 мес.</t>
  </si>
  <si>
    <t>ГОУ ДПО "Донецкий республиканский  институт дополнительного педагогического образования"</t>
  </si>
  <si>
    <t>Word, Excel,PowerPoint</t>
  </si>
  <si>
    <t>Частное высшее учебное заведение Харьковский институт экономики рыночных отношений и менеджмента</t>
  </si>
  <si>
    <t>Экономика  предпринимательства</t>
  </si>
  <si>
    <t>ГОУ ВПО "Донецкий педагогический институт"</t>
  </si>
  <si>
    <t>Преподавание дисциплин естественно- математического цикла в соответствии с базовым образованием</t>
  </si>
  <si>
    <t>Вознюк Олег Олегович</t>
  </si>
  <si>
    <t>9 мес.</t>
  </si>
  <si>
    <t xml:space="preserve"> специалист</t>
  </si>
  <si>
    <t>Землянский Алексей Юрьевич</t>
  </si>
  <si>
    <t>Донецкий институт искусственного интелекта</t>
  </si>
  <si>
    <t>14 лет</t>
  </si>
  <si>
    <t>специалист 1 категории</t>
  </si>
  <si>
    <t>ГПОУ " Амвросиевский индустриально-экономический колледж"</t>
  </si>
  <si>
    <t>Проскокова Ольга Николаевна</t>
  </si>
  <si>
    <t>49 л</t>
  </si>
  <si>
    <t>Таганрогский радиотехнический институт им. В.Д. Калмыкова</t>
  </si>
  <si>
    <t>Программное обеспечение вычислительной техники и автоматизированных систем</t>
  </si>
  <si>
    <t>20 л</t>
  </si>
  <si>
    <t>ВУЗ «Республиканский институт последипломного образования инженерно-педагогических работников», ГОУДПО «Донецкий республиканский институт дополнительного педагогического образования»</t>
  </si>
  <si>
    <t xml:space="preserve">
</t>
  </si>
  <si>
    <t>РП УД ЕН.02 Компьютерное моделирование, 2019
РП УД ЕН.03 Информатика, 2019
РП УД ОП.05 Информационные технологии в профессиональной деятельности, 2019</t>
  </si>
  <si>
    <t>РП УД ЕН.03 Информационное обеспечение профессиональной деятельности, 2019</t>
  </si>
  <si>
    <t>n</t>
  </si>
  <si>
    <t>Хибик Наталья Владимировна</t>
  </si>
  <si>
    <t>31 г</t>
  </si>
  <si>
    <t xml:space="preserve"> Славянский государственный педагогический университет,</t>
  </si>
  <si>
    <t>Педагогика и методика среднего образования. Математика. Математик, учитель математики и информатики.</t>
  </si>
  <si>
    <t>09 л</t>
  </si>
  <si>
    <t>РП УД ОДП.02 Информатика и ИКТ, 2020</t>
  </si>
  <si>
    <t>Кудинова Любовь Петровна</t>
  </si>
  <si>
    <t>61 год</t>
  </si>
  <si>
    <t>Днепропетровский техникум автоиатики и телемеханики</t>
  </si>
  <si>
    <t>1976 год</t>
  </si>
  <si>
    <t>Вычислитель-математик</t>
  </si>
  <si>
    <t>2017 год</t>
  </si>
  <si>
    <t>ГОУ ДПО Донецкий Республиканский институт дополнительного педагогического образования</t>
  </si>
  <si>
    <t>110 час</t>
  </si>
  <si>
    <t>136 час</t>
  </si>
  <si>
    <t>Рабочая программа по дисциплине ОДб.06 Информатика и ИКТ - 1     Рабочая программа по дисциплине Одп.01  Информатика и ИКТ - 1</t>
  </si>
  <si>
    <t xml:space="preserve">   Одп.02  Рабочая программа по дисциплине Информатика и ИКТ - 1        ОДБ.04 Рабочая программа по дисциплине Информатика и ИКТ - 3</t>
  </si>
  <si>
    <t>ГПОУ "Шахтерский
техникум" ГО ВПО
"Донецкий национальный
университет экономики и 
торговли имени Михаила
Туган-Барановского"</t>
  </si>
  <si>
    <t xml:space="preserve">Авилова Светлана
Алексеевна
</t>
  </si>
  <si>
    <t>Высшее
профессиональное</t>
  </si>
  <si>
    <t xml:space="preserve">Донецкий институт 
советской торговли, организация механизированной обработки 
экономической информации               </t>
  </si>
  <si>
    <t>Организация механизированной обработки экономической информации</t>
  </si>
  <si>
    <t>22 года</t>
  </si>
  <si>
    <t xml:space="preserve">2016
2017
</t>
  </si>
  <si>
    <t>ГОУ ДПО 
"ДонРИДПО"
ЦДПО
 ГО ВПО "ДонНУЭТ"</t>
  </si>
  <si>
    <t>16.04.
2016г.</t>
  </si>
  <si>
    <t>Специалист 
высшей
категории</t>
  </si>
  <si>
    <t xml:space="preserve">ОДБ.04
 Информатика
 и ИКТ  
ОДП.02  
Информатика и ИКТ         </t>
  </si>
  <si>
    <t>ОП.04 
Информационные 
технологии в профессиональной
деятельности 
ЕН.02 Информатика</t>
  </si>
  <si>
    <t xml:space="preserve">ОП.06
 Информационно-
коммуникационные технологии в 
профессиональной
деятельности </t>
  </si>
  <si>
    <t xml:space="preserve">Владеет </t>
  </si>
  <si>
    <t>Vimal Basic</t>
  </si>
  <si>
    <t xml:space="preserve">Торезский ТОО </t>
  </si>
  <si>
    <t>11</t>
  </si>
  <si>
    <t>12</t>
  </si>
  <si>
    <r>
      <t xml:space="preserve">Приложение 1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</si>
  <si>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2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</si>
  <si>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3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</si>
  <si>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4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</si>
  <si>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5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</si>
  <si>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6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</si>
  <si>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7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</si>
  <si>
    <r>
      <t xml:space="preserve">Приложение 8 к Письму 
ГО ДПО ИРПО 
от " 18 " </t>
    </r>
    <r>
      <rPr>
        <u val="single"/>
        <sz val="12"/>
        <color indexed="8"/>
        <rFont val="Times New Roman"/>
        <family val="1"/>
      </rPr>
      <t>сентября</t>
    </r>
    <r>
      <rPr>
        <sz val="12"/>
        <color indexed="8"/>
        <rFont val="Times New Roman"/>
        <family val="1"/>
      </rPr>
      <t xml:space="preserve"> 2020 г. № </t>
    </r>
    <r>
      <rPr>
        <u val="single"/>
        <sz val="12"/>
        <color indexed="8"/>
        <rFont val="Times New Roman"/>
        <family val="1"/>
      </rPr>
      <t>01-03/598</t>
    </r>
  </si>
</sst>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 &quot;[$руб.-419];[Red]&quot;-&quot;#,##0.00&quot; &quot;[$руб.-419]"/>
    <numFmt numFmtId="165" formatCode="\ #,##0.00[$р.-419]\ ;\-#,##0.00[$р.-419]\ ;&quot; -&quot;00[$р.-419]\ ;@\ "/>
    <numFmt numFmtId="166" formatCode="&quot; &quot;#,##0.00[$р.-419]&quot; &quot;;&quot;-&quot;#,##0.00[$р.-419]&quot; &quot;;&quot; -&quot;00[$р.-419]&quot; &quot;;&quot; &quot;@&quot; &quot;"/>
    <numFmt numFmtId="167" formatCode="&quot; &quot;#,##0.00[$р.-419]&quot; &quot;;&quot;-&quot;#,##0.00[$р.-419]&quot; &quot;;&quot; -&quot;00[$р.-419]&quot; &quot;;@&quot; &quot;"/>
    <numFmt numFmtId="168" formatCode="&quot; &quot;#,##0.00[$р.]&quot; &quot;;&quot;-&quot;#,##0.00[$р.]&quot; &quot;;&quot; -&quot;00[$р.]&quot; &quot;;&quot; &quot;@&quot; &quot;"/>
    <numFmt numFmtId="169" formatCode="#,##0.00[$р.-419]\ ;\-#,##0.00[$р.-419]\ ;&quot; -&quot;00[$р.-419]\ ;@\ "/>
    <numFmt numFmtId="170" formatCode="dd\.mm\.yyyy"/>
    <numFmt numFmtId="171" formatCode="dd/mm/yy;@"/>
    <numFmt numFmtId="172" formatCode="0.0"/>
  </numFmts>
  <fonts count="179">
    <font>
      <sz val="11"/>
      <color theme="1"/>
      <name val="Calibri"/>
      <family val="2"/>
    </font>
    <font>
      <sz val="11"/>
      <color indexed="8"/>
      <name val="Calibri"/>
      <family val="2"/>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0"/>
      <color indexed="8"/>
      <name val="Arial Cyr"/>
      <family val="0"/>
    </font>
    <font>
      <u val="single"/>
      <sz val="6"/>
      <color indexed="12"/>
      <name val="Arial Cyr"/>
      <family val="2"/>
    </font>
    <font>
      <sz val="10"/>
      <color indexed="8"/>
      <name val="Arial Cyr1"/>
      <family val="0"/>
    </font>
    <font>
      <u val="single"/>
      <sz val="6"/>
      <color indexed="12"/>
      <name val="Arial Cyr2"/>
      <family val="0"/>
    </font>
    <font>
      <sz val="10"/>
      <color indexed="8"/>
      <name val="Arial Cyr2"/>
      <family val="0"/>
    </font>
    <font>
      <b/>
      <i/>
      <sz val="16"/>
      <color indexed="8"/>
      <name val="Arial Cyr"/>
      <family val="0"/>
    </font>
    <font>
      <b/>
      <i/>
      <u val="single"/>
      <sz val="10"/>
      <color indexed="8"/>
      <name val="Arial Cyr"/>
      <family val="0"/>
    </font>
    <font>
      <u val="single"/>
      <sz val="6"/>
      <color indexed="12"/>
      <name val="Calibri"/>
      <family val="2"/>
    </font>
    <font>
      <u val="single"/>
      <sz val="7"/>
      <color indexed="12"/>
      <name val="Calibri"/>
      <family val="2"/>
    </font>
    <font>
      <u val="single"/>
      <sz val="11"/>
      <color indexed="12"/>
      <name val="Calibri"/>
      <family val="2"/>
    </font>
    <font>
      <u val="single"/>
      <sz val="10"/>
      <color indexed="12"/>
      <name val="Arial Cyr"/>
      <family val="0"/>
    </font>
    <font>
      <b/>
      <sz val="11"/>
      <color indexed="8"/>
      <name val="Calibri"/>
      <family val="2"/>
    </font>
    <font>
      <sz val="12"/>
      <color indexed="8"/>
      <name val="Calibri"/>
      <family val="2"/>
    </font>
    <font>
      <u val="single"/>
      <sz val="12"/>
      <color indexed="8"/>
      <name val="Times New Roman"/>
      <family val="1"/>
    </font>
    <font>
      <b/>
      <sz val="14"/>
      <color indexed="8"/>
      <name val="Times New Roman"/>
      <family val="1"/>
    </font>
    <font>
      <b/>
      <i/>
      <sz val="12"/>
      <color indexed="8"/>
      <name val="Times New Roman"/>
      <family val="1"/>
    </font>
    <font>
      <b/>
      <i/>
      <sz val="12"/>
      <name val="Times New Roman"/>
      <family val="1"/>
    </font>
    <font>
      <b/>
      <sz val="16"/>
      <color indexed="8"/>
      <name val="Times New Roman"/>
      <family val="1"/>
    </font>
    <font>
      <b/>
      <sz val="18"/>
      <color indexed="8"/>
      <name val="Times New Roman"/>
      <family val="1"/>
    </font>
    <font>
      <b/>
      <i/>
      <sz val="12"/>
      <color indexed="8"/>
      <name val="Calibri"/>
      <family val="2"/>
    </font>
    <font>
      <b/>
      <i/>
      <sz val="11"/>
      <color indexed="8"/>
      <name val="Calibri"/>
      <family val="2"/>
    </font>
    <font>
      <sz val="11"/>
      <color indexed="8"/>
      <name val="Times New Roman"/>
      <family val="1"/>
    </font>
    <font>
      <b/>
      <i/>
      <sz val="11"/>
      <color indexed="8"/>
      <name val="Times New Roman"/>
      <family val="1"/>
    </font>
    <font>
      <sz val="16"/>
      <color indexed="8"/>
      <name val="Calibri"/>
      <family val="2"/>
    </font>
    <font>
      <b/>
      <sz val="11"/>
      <color indexed="8"/>
      <name val="Times New Roman"/>
      <family val="1"/>
    </font>
    <font>
      <b/>
      <i/>
      <sz val="11"/>
      <name val="Times New Roman"/>
      <family val="1"/>
    </font>
    <font>
      <b/>
      <sz val="16"/>
      <color indexed="8"/>
      <name val="Calibri"/>
      <family val="2"/>
    </font>
    <font>
      <sz val="12"/>
      <name val="Times New Roman"/>
      <family val="1"/>
    </font>
    <font>
      <b/>
      <sz val="14"/>
      <color indexed="8"/>
      <name val="Calibri"/>
      <family val="2"/>
    </font>
    <font>
      <sz val="12"/>
      <name val="Calibri"/>
      <family val="2"/>
    </font>
    <font>
      <sz val="11"/>
      <name val="Calibri"/>
      <family val="2"/>
    </font>
    <font>
      <b/>
      <i/>
      <sz val="12"/>
      <name val="Calibri"/>
      <family val="2"/>
    </font>
    <font>
      <b/>
      <i/>
      <sz val="11"/>
      <name val="Calibri"/>
      <family val="2"/>
    </font>
    <font>
      <b/>
      <sz val="20"/>
      <color indexed="8"/>
      <name val="Arial"/>
      <family val="2"/>
    </font>
    <font>
      <sz val="20"/>
      <color indexed="8"/>
      <name val="Arial"/>
      <family val="2"/>
    </font>
    <font>
      <b/>
      <sz val="11"/>
      <color indexed="52"/>
      <name val="Calibri"/>
      <family val="2"/>
    </font>
    <font>
      <sz val="16"/>
      <color indexed="8"/>
      <name val="Times New Roman"/>
      <family val="1"/>
    </font>
    <font>
      <b/>
      <sz val="20"/>
      <color indexed="8"/>
      <name val="Times New Roman"/>
      <family val="1"/>
    </font>
    <font>
      <b/>
      <sz val="20"/>
      <color indexed="8"/>
      <name val="Calibri"/>
      <family val="2"/>
    </font>
    <font>
      <b/>
      <sz val="18"/>
      <color indexed="52"/>
      <name val="Arial"/>
      <family val="2"/>
    </font>
    <font>
      <sz val="14"/>
      <color indexed="8"/>
      <name val="Times New Roman"/>
      <family val="1"/>
    </font>
    <font>
      <u val="single"/>
      <sz val="11"/>
      <color indexed="12"/>
      <name val="Times New Roman"/>
      <family val="1"/>
    </font>
    <font>
      <sz val="9"/>
      <color indexed="30"/>
      <name val="Times New Roman"/>
      <family val="1"/>
    </font>
    <font>
      <sz val="12"/>
      <color indexed="12"/>
      <name val="Times New Roman"/>
      <family val="1"/>
    </font>
    <font>
      <u val="single"/>
      <sz val="12"/>
      <color indexed="12"/>
      <name val="Times New Roman"/>
      <family val="1"/>
    </font>
    <font>
      <u val="single"/>
      <sz val="14"/>
      <color indexed="12"/>
      <name val="Times New Roman"/>
      <family val="1"/>
    </font>
    <font>
      <u val="single"/>
      <sz val="10"/>
      <color indexed="12"/>
      <name val="Times New Roman"/>
      <family val="1"/>
    </font>
    <font>
      <u val="single"/>
      <sz val="8.8"/>
      <color indexed="12"/>
      <name val="Calibri"/>
      <family val="2"/>
    </font>
    <font>
      <b/>
      <u val="single"/>
      <sz val="16"/>
      <color indexed="12"/>
      <name val="Calibri"/>
      <family val="2"/>
    </font>
    <font>
      <u val="single"/>
      <sz val="10"/>
      <color indexed="12"/>
      <name val="Calibri"/>
      <family val="2"/>
    </font>
    <font>
      <sz val="11"/>
      <color indexed="63"/>
      <name val="Times New Roman"/>
      <family val="1"/>
    </font>
    <font>
      <sz val="11"/>
      <name val="Times New Roman"/>
      <family val="1"/>
    </font>
    <font>
      <sz val="11"/>
      <color indexed="63"/>
      <name val="Arial"/>
      <family val="2"/>
    </font>
    <font>
      <sz val="9"/>
      <color indexed="8"/>
      <name val="HelveticaNeue"/>
      <family val="0"/>
    </font>
    <font>
      <sz val="10"/>
      <name val="Arial"/>
      <family val="2"/>
    </font>
    <font>
      <u val="single"/>
      <sz val="8.8"/>
      <name val="Calibri"/>
      <family val="2"/>
    </font>
    <font>
      <u val="single"/>
      <sz val="11"/>
      <name val="Calibri"/>
      <family val="2"/>
    </font>
    <font>
      <sz val="10"/>
      <color indexed="8"/>
      <name val="Verdana"/>
      <family val="2"/>
    </font>
    <font>
      <b/>
      <u val="single"/>
      <sz val="10"/>
      <name val="Calibri"/>
      <family val="2"/>
    </font>
    <font>
      <u val="single"/>
      <sz val="10"/>
      <name val="Calibri"/>
      <family val="2"/>
    </font>
    <font>
      <u val="single"/>
      <sz val="12"/>
      <name val="Times New Roman"/>
      <family val="1"/>
    </font>
    <font>
      <sz val="12"/>
      <name val="Arial"/>
      <family val="2"/>
    </font>
    <font>
      <u val="single"/>
      <sz val="12"/>
      <color indexed="12"/>
      <name val="Calibri"/>
      <family val="2"/>
    </font>
    <font>
      <b/>
      <sz val="18"/>
      <color indexed="52"/>
      <name val="Calibri"/>
      <family val="2"/>
    </font>
    <font>
      <b/>
      <sz val="16"/>
      <color indexed="8"/>
      <name val="Arial"/>
      <family val="2"/>
    </font>
    <font>
      <i/>
      <sz val="11"/>
      <color indexed="8"/>
      <name val="Times New Roman"/>
      <family val="1"/>
    </font>
    <font>
      <i/>
      <sz val="12"/>
      <color indexed="8"/>
      <name val="Times New Roman"/>
      <family val="1"/>
    </font>
    <font>
      <sz val="12"/>
      <color indexed="8"/>
      <name val="Georgia"/>
      <family val="1"/>
    </font>
    <font>
      <b/>
      <sz val="12"/>
      <color indexed="8"/>
      <name val="Calibri"/>
      <family val="2"/>
    </font>
    <font>
      <sz val="12"/>
      <color indexed="63"/>
      <name val="Times New Roman"/>
      <family val="1"/>
    </font>
    <font>
      <b/>
      <sz val="18"/>
      <color indexed="8"/>
      <name val="Arial"/>
      <family val="2"/>
    </font>
    <font>
      <b/>
      <sz val="1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6"/>
      <color rgb="FF0000FF"/>
      <name val="Arial Cyr2"/>
      <family val="0"/>
    </font>
    <font>
      <sz val="11"/>
      <color theme="0"/>
      <name val="Calibri"/>
      <family val="2"/>
    </font>
    <font>
      <sz val="10"/>
      <color rgb="FF000000"/>
      <name val="Arial Cyr2"/>
      <family val="0"/>
    </font>
    <font>
      <u val="single"/>
      <sz val="6"/>
      <color rgb="FF0000FF"/>
      <name val="Arial Cyr"/>
      <family val="0"/>
    </font>
    <font>
      <b/>
      <i/>
      <sz val="16"/>
      <color rgb="FF000000"/>
      <name val="Arial Cyr"/>
      <family val="0"/>
    </font>
    <font>
      <b/>
      <i/>
      <u val="single"/>
      <sz val="10"/>
      <color rgb="FF000000"/>
      <name val="Arial Cyr"/>
      <family val="0"/>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u val="single"/>
      <sz val="6"/>
      <color rgb="FF0000FF"/>
      <name val="Calibri"/>
      <family val="2"/>
    </font>
    <font>
      <u val="single"/>
      <sz val="7"/>
      <color rgb="FF0000FF"/>
      <name val="Calibri"/>
      <family val="2"/>
    </font>
    <font>
      <u val="single"/>
      <sz val="11"/>
      <color rgb="FF0000FF"/>
      <name val="Calibri"/>
      <family val="2"/>
    </font>
    <font>
      <u val="single"/>
      <sz val="10"/>
      <color rgb="FF0000FF"/>
      <name val="Arial Cyr"/>
      <family val="0"/>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0"/>
      <color rgb="FF000000"/>
      <name val="Arial Cyr1"/>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2"/>
      <color rgb="FF000000"/>
      <name val="Times New Roman"/>
      <family val="1"/>
    </font>
    <font>
      <sz val="12"/>
      <color theme="1"/>
      <name val="Times New Roman"/>
      <family val="1"/>
    </font>
    <font>
      <b/>
      <sz val="12"/>
      <color theme="1"/>
      <name val="Times New Roman"/>
      <family val="1"/>
    </font>
    <font>
      <sz val="12"/>
      <color theme="1"/>
      <name val="Calibri"/>
      <family val="2"/>
    </font>
    <font>
      <b/>
      <sz val="16"/>
      <color theme="1"/>
      <name val="Times New Roman"/>
      <family val="1"/>
    </font>
    <font>
      <sz val="11"/>
      <color theme="1"/>
      <name val="Times New Roman"/>
      <family val="1"/>
    </font>
    <font>
      <b/>
      <i/>
      <sz val="12"/>
      <color theme="1"/>
      <name val="Times New Roman"/>
      <family val="1"/>
    </font>
    <font>
      <b/>
      <i/>
      <sz val="12"/>
      <color theme="1"/>
      <name val="Calibri"/>
      <family val="2"/>
    </font>
    <font>
      <b/>
      <i/>
      <sz val="11"/>
      <color theme="1"/>
      <name val="Calibri"/>
      <family val="2"/>
    </font>
    <font>
      <b/>
      <i/>
      <sz val="11"/>
      <color theme="1"/>
      <name val="Times New Roman"/>
      <family val="1"/>
    </font>
    <font>
      <sz val="16"/>
      <color theme="1"/>
      <name val="Calibri"/>
      <family val="2"/>
    </font>
    <font>
      <sz val="10"/>
      <color theme="1"/>
      <name val="Times New Roman"/>
      <family val="1"/>
    </font>
    <font>
      <b/>
      <sz val="11"/>
      <color theme="1"/>
      <name val="Times New Roman"/>
      <family val="1"/>
    </font>
    <font>
      <b/>
      <sz val="16"/>
      <color theme="1"/>
      <name val="Calibri"/>
      <family val="2"/>
    </font>
    <font>
      <b/>
      <sz val="14"/>
      <color theme="1"/>
      <name val="Times New Roman"/>
      <family val="1"/>
    </font>
    <font>
      <b/>
      <sz val="14"/>
      <color theme="1"/>
      <name val="Calibri"/>
      <family val="2"/>
    </font>
    <font>
      <b/>
      <sz val="20"/>
      <color theme="1"/>
      <name val="Arial"/>
      <family val="2"/>
    </font>
    <font>
      <sz val="20"/>
      <color theme="1"/>
      <name val="Arial"/>
      <family val="2"/>
    </font>
    <font>
      <sz val="16"/>
      <color theme="1"/>
      <name val="Times New Roman"/>
      <family val="1"/>
    </font>
    <font>
      <b/>
      <sz val="20"/>
      <color theme="1"/>
      <name val="Times New Roman"/>
      <family val="1"/>
    </font>
    <font>
      <b/>
      <sz val="20"/>
      <color theme="1"/>
      <name val="Calibri"/>
      <family val="2"/>
    </font>
    <font>
      <b/>
      <sz val="16"/>
      <color rgb="FF000000"/>
      <name val="Times New Roman"/>
      <family val="1"/>
    </font>
    <font>
      <sz val="14"/>
      <color rgb="FF000000"/>
      <name val="Times New Roman"/>
      <family val="1"/>
    </font>
    <font>
      <b/>
      <sz val="12"/>
      <color rgb="FF000000"/>
      <name val="Times New Roman"/>
      <family val="1"/>
    </font>
    <font>
      <u val="single"/>
      <sz val="11"/>
      <color theme="10"/>
      <name val="Times New Roman"/>
      <family val="1"/>
    </font>
    <font>
      <sz val="9"/>
      <color rgb="FF005BD1"/>
      <name val="Times New Roman"/>
      <family val="1"/>
    </font>
    <font>
      <sz val="12"/>
      <color theme="10"/>
      <name val="Times New Roman"/>
      <family val="1"/>
    </font>
    <font>
      <u val="single"/>
      <sz val="12"/>
      <color theme="10"/>
      <name val="Times New Roman"/>
      <family val="1"/>
    </font>
    <font>
      <u val="single"/>
      <sz val="10"/>
      <color theme="10"/>
      <name val="Times New Roman"/>
      <family val="1"/>
    </font>
    <font>
      <sz val="14"/>
      <color theme="1"/>
      <name val="Times New Roman"/>
      <family val="1"/>
    </font>
    <font>
      <b/>
      <u val="single"/>
      <sz val="16"/>
      <color theme="10"/>
      <name val="Calibri"/>
      <family val="2"/>
    </font>
    <font>
      <u val="single"/>
      <sz val="10"/>
      <color theme="10"/>
      <name val="Calibri"/>
      <family val="2"/>
    </font>
    <font>
      <sz val="12"/>
      <color rgb="FF000000"/>
      <name val="Calibri"/>
      <family val="2"/>
    </font>
    <font>
      <sz val="11"/>
      <color rgb="FF000000"/>
      <name val="Times New Roman"/>
      <family val="1"/>
    </font>
    <font>
      <sz val="11"/>
      <color rgb="FF333333"/>
      <name val="Times New Roman"/>
      <family val="1"/>
    </font>
    <font>
      <sz val="11"/>
      <color rgb="FF333333"/>
      <name val="Arial"/>
      <family val="2"/>
    </font>
    <font>
      <sz val="10"/>
      <color theme="1"/>
      <name val="Verdana"/>
      <family val="2"/>
    </font>
    <font>
      <sz val="10"/>
      <color rgb="FF000000"/>
      <name val="Times New Roman"/>
      <family val="1"/>
    </font>
    <font>
      <u val="single"/>
      <sz val="12"/>
      <color theme="10"/>
      <name val="Calibri"/>
      <family val="2"/>
    </font>
    <font>
      <b/>
      <sz val="18"/>
      <color rgb="FFFA7D00"/>
      <name val="Calibri"/>
      <family val="2"/>
    </font>
    <font>
      <i/>
      <sz val="11"/>
      <color rgb="FF000000"/>
      <name val="Times New Roman"/>
      <family val="1"/>
    </font>
    <font>
      <b/>
      <sz val="11"/>
      <color rgb="FF000000"/>
      <name val="Times New Roman"/>
      <family val="1"/>
    </font>
    <font>
      <i/>
      <sz val="12"/>
      <color rgb="FF000000"/>
      <name val="Times New Roman"/>
      <family val="1"/>
    </font>
    <font>
      <sz val="12"/>
      <color theme="1"/>
      <name val="Georgia"/>
      <family val="1"/>
    </font>
    <font>
      <sz val="12"/>
      <color rgb="FF0D0D0D"/>
      <name val="Times New Roman"/>
      <family val="1"/>
    </font>
    <font>
      <b/>
      <sz val="12"/>
      <color theme="1"/>
      <name val="Calibri"/>
      <family val="2"/>
    </font>
    <font>
      <b/>
      <sz val="12"/>
      <color rgb="FF0D0D0D"/>
      <name val="Times New Roman"/>
      <family val="1"/>
    </font>
    <font>
      <sz val="12"/>
      <color rgb="FF00000A"/>
      <name val="Times New Roman"/>
      <family val="1"/>
    </font>
    <font>
      <b/>
      <sz val="16"/>
      <color theme="1"/>
      <name val="Arial"/>
      <family val="2"/>
    </font>
    <font>
      <b/>
      <sz val="14"/>
      <color rgb="FF000000"/>
      <name val="Times New Roman"/>
      <family val="1"/>
    </font>
    <font>
      <sz val="12"/>
      <color rgb="FF333333"/>
      <name val="Times New Roman"/>
      <family val="1"/>
    </font>
    <font>
      <sz val="12"/>
      <color rgb="FF181818"/>
      <name val="Times New Roman"/>
      <family val="1"/>
    </font>
    <font>
      <b/>
      <sz val="18"/>
      <color rgb="FFFA7D00"/>
      <name val="Arial"/>
      <family val="2"/>
    </font>
    <font>
      <b/>
      <sz val="18"/>
      <color theme="1"/>
      <name val="Calibri"/>
      <family val="2"/>
    </font>
    <font>
      <b/>
      <sz val="18"/>
      <color theme="1"/>
      <name val="Times New Roman"/>
      <family val="1"/>
    </font>
    <font>
      <b/>
      <sz val="1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3999499976634979"/>
        <bgColor indexed="64"/>
      </patternFill>
    </fill>
    <fill>
      <patternFill patternType="solid">
        <fgColor theme="2"/>
        <bgColor indexed="64"/>
      </patternFill>
    </fill>
    <fill>
      <patternFill patternType="solid">
        <fgColor indexed="9"/>
        <bgColor indexed="64"/>
      </patternFill>
    </fill>
    <fill>
      <patternFill patternType="solid">
        <fgColor indexed="9"/>
        <bgColor indexed="64"/>
      </patternFill>
    </fill>
    <fill>
      <patternFill patternType="solid">
        <fgColor rgb="FFFFFFFF"/>
        <bgColor indexed="64"/>
      </patternFill>
    </fill>
    <fill>
      <patternFill patternType="solid">
        <fgColor theme="3" tint="0.79997998476028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style="thin"/>
      <bottom style="thin"/>
    </border>
    <border>
      <left style="thin"/>
      <right style="thin"/>
      <top style="thin"/>
      <bottom/>
    </border>
    <border>
      <left/>
      <right/>
      <top/>
      <bottom style="thin"/>
    </border>
    <border>
      <left/>
      <right/>
      <top/>
      <bottom style="thin">
        <color rgb="FF000000"/>
      </bottom>
    </border>
    <border>
      <left/>
      <right/>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style="thin"/>
    </border>
    <border>
      <left style="thin"/>
      <right style="thin"/>
      <top/>
      <bottom style="thin"/>
    </border>
    <border>
      <left style="thin"/>
      <right style="thin"/>
      <top/>
      <bottom/>
    </border>
    <border>
      <left style="thin">
        <color indexed="8"/>
      </left>
      <right style="thin">
        <color indexed="8"/>
      </right>
      <top/>
      <bottom style="thin">
        <color indexed="8"/>
      </bottom>
    </border>
    <border>
      <left style="thin">
        <color indexed="8"/>
      </left>
      <right/>
      <top/>
      <bottom style="thin">
        <color indexed="8"/>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right style="thin">
        <color rgb="FF000000"/>
      </right>
      <top style="thin">
        <color rgb="FF000000"/>
      </top>
      <bottom style="thin"/>
    </border>
    <border>
      <left style="thin"/>
      <right style="thin"/>
      <top style="thin">
        <color rgb="FF000000"/>
      </top>
      <bottom/>
    </border>
    <border>
      <left/>
      <right/>
      <top/>
      <bottom style="thin">
        <color indexed="8"/>
      </bottom>
    </border>
    <border>
      <left style="thin">
        <color rgb="FF000000"/>
      </left>
      <right style="thin">
        <color rgb="FF000000"/>
      </right>
      <top/>
      <bottom/>
    </border>
    <border>
      <left style="thin">
        <color rgb="FF000000"/>
      </left>
      <right/>
      <top/>
      <bottom/>
    </border>
    <border>
      <left style="thin">
        <color indexed="8"/>
      </left>
      <right style="thin">
        <color indexed="8"/>
      </right>
      <top/>
      <bottom/>
    </border>
    <border>
      <left style="thin">
        <color indexed="8"/>
      </left>
      <right/>
      <top/>
      <bottom/>
    </border>
    <border>
      <left style="thin"/>
      <right style="thin"/>
      <top style="thin">
        <color indexed="8"/>
      </top>
      <bottom/>
    </border>
    <border>
      <left/>
      <right style="thin">
        <color indexed="8"/>
      </right>
      <top/>
      <bottom style="thin">
        <color indexed="8"/>
      </bottom>
    </border>
    <border>
      <left/>
      <right style="thin">
        <color indexed="8"/>
      </right>
      <top/>
      <bottom/>
    </border>
    <border>
      <left style="thin"/>
      <right style="thin">
        <color rgb="FF000000"/>
      </right>
      <top style="thin"/>
      <bottom/>
    </border>
    <border>
      <left style="thin">
        <color rgb="FF000000"/>
      </left>
      <right style="thin">
        <color rgb="FF000000"/>
      </right>
      <top style="thin"/>
      <bottom/>
    </border>
    <border>
      <left style="thin">
        <color rgb="FF000000"/>
      </left>
      <right style="thin"/>
      <top style="thin"/>
      <bottom/>
    </border>
    <border>
      <left style="thin"/>
      <right style="thin">
        <color rgb="FF000000"/>
      </right>
      <top style="thin">
        <color rgb="FF000000"/>
      </top>
      <bottom/>
    </border>
    <border>
      <left style="thin">
        <color rgb="FF000000"/>
      </left>
      <right style="thin">
        <color rgb="FF000000"/>
      </right>
      <top style="thin">
        <color rgb="FF000000"/>
      </top>
      <bottom/>
    </border>
    <border>
      <left/>
      <right style="thin">
        <color rgb="FF000000"/>
      </right>
      <top style="thin">
        <color rgb="FF000000"/>
      </top>
      <bottom/>
    </border>
    <border>
      <left/>
      <right style="thin"/>
      <top style="thin"/>
      <bottom/>
    </border>
    <border>
      <left style="thin">
        <color indexed="8"/>
      </left>
      <right style="thin">
        <color indexed="8"/>
      </right>
      <top style="thin">
        <color indexed="8"/>
      </top>
      <bottom/>
    </border>
    <border>
      <left style="thin"/>
      <right/>
      <top style="thin"/>
      <bottom/>
    </border>
    <border>
      <left/>
      <right style="thin">
        <color indexed="8"/>
      </right>
      <top style="thin">
        <color indexed="8"/>
      </top>
      <bottom/>
    </border>
    <border>
      <left style="thin"/>
      <right style="thin"/>
      <top style="thick"/>
      <bottom style="thick"/>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ck"/>
    </border>
    <border>
      <left style="thin">
        <color rgb="FF000000"/>
      </left>
      <right/>
      <top style="thin">
        <color rgb="FF000000"/>
      </top>
      <bottom style="thin">
        <color rgb="FF000000"/>
      </bottom>
    </border>
    <border>
      <left/>
      <right/>
      <top style="thin">
        <color rgb="FF000000"/>
      </top>
      <bottom style="thin">
        <color rgb="FF000000"/>
      </bottom>
    </border>
    <border>
      <left/>
      <right/>
      <top style="thin"/>
      <bottom/>
    </border>
    <border>
      <left/>
      <right style="thin"/>
      <top/>
      <bottom style="thin"/>
    </border>
    <border>
      <left style="thin"/>
      <right/>
      <top/>
      <bottom/>
    </border>
    <border>
      <left/>
      <right style="thin"/>
      <top/>
      <bottom/>
    </border>
  </borders>
  <cellStyleXfs count="15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4" fillId="0" borderId="0">
      <alignment/>
      <protection/>
    </xf>
    <xf numFmtId="0" fontId="95" fillId="0" borderId="0" applyNumberFormat="0" applyBorder="0" applyProtection="0">
      <alignment/>
    </xf>
    <xf numFmtId="0" fontId="96" fillId="0" borderId="0">
      <alignment horizontal="center"/>
      <protection/>
    </xf>
    <xf numFmtId="0" fontId="96" fillId="0" borderId="0" applyNumberFormat="0" applyBorder="0" applyProtection="0">
      <alignment horizontal="center"/>
    </xf>
    <xf numFmtId="0" fontId="96" fillId="0" borderId="0" applyNumberFormat="0" applyBorder="0" applyProtection="0">
      <alignment horizontal="center"/>
    </xf>
    <xf numFmtId="0" fontId="96" fillId="0" borderId="0" applyNumberFormat="0" applyBorder="0" applyProtection="0">
      <alignment horizontal="center"/>
    </xf>
    <xf numFmtId="0" fontId="96" fillId="0" borderId="0" applyNumberFormat="0" applyBorder="0" applyProtection="0">
      <alignment horizontal="center"/>
    </xf>
    <xf numFmtId="0" fontId="96" fillId="0" borderId="0" applyNumberFormat="0" applyBorder="0" applyProtection="0">
      <alignment horizontal="center"/>
    </xf>
    <xf numFmtId="0" fontId="96" fillId="0" borderId="0">
      <alignment horizontal="center" textRotation="90"/>
      <protection/>
    </xf>
    <xf numFmtId="0" fontId="96" fillId="0" borderId="0" applyNumberFormat="0" applyBorder="0" applyProtection="0">
      <alignment horizontal="center" textRotation="90"/>
    </xf>
    <xf numFmtId="0" fontId="96" fillId="0" borderId="0" applyNumberFormat="0" applyBorder="0" applyProtection="0">
      <alignment horizontal="center" textRotation="90"/>
    </xf>
    <xf numFmtId="0" fontId="96" fillId="0" borderId="0" applyNumberFormat="0" applyBorder="0" applyProtection="0">
      <alignment horizontal="center" textRotation="90"/>
    </xf>
    <xf numFmtId="0" fontId="96" fillId="0" borderId="0" applyNumberFormat="0" applyBorder="0" applyProtection="0">
      <alignment horizontal="center" textRotation="90"/>
    </xf>
    <xf numFmtId="0" fontId="96" fillId="0" borderId="0" applyNumberFormat="0" applyBorder="0" applyProtection="0">
      <alignment horizontal="center" textRotation="90"/>
    </xf>
    <xf numFmtId="0" fontId="97" fillId="0" borderId="0">
      <alignment/>
      <protection/>
    </xf>
    <xf numFmtId="0" fontId="97" fillId="0" borderId="0" applyNumberFormat="0" applyBorder="0" applyProtection="0">
      <alignment/>
    </xf>
    <xf numFmtId="0" fontId="97" fillId="0" borderId="0" applyNumberFormat="0" applyBorder="0" applyProtection="0">
      <alignment/>
    </xf>
    <xf numFmtId="0" fontId="97" fillId="0" borderId="0" applyNumberFormat="0" applyBorder="0" applyProtection="0">
      <alignment/>
    </xf>
    <xf numFmtId="0" fontId="97" fillId="0" borderId="0" applyNumberFormat="0" applyBorder="0" applyProtection="0">
      <alignment/>
    </xf>
    <xf numFmtId="0" fontId="97" fillId="0" borderId="0" applyNumberFormat="0" applyBorder="0" applyProtection="0">
      <alignment/>
    </xf>
    <xf numFmtId="0" fontId="97" fillId="0" borderId="0">
      <alignment/>
      <protection/>
    </xf>
    <xf numFmtId="164" fontId="97" fillId="0" borderId="0">
      <alignment/>
      <protection/>
    </xf>
    <xf numFmtId="164" fontId="97" fillId="0" borderId="0" applyBorder="0" applyProtection="0">
      <alignment/>
    </xf>
    <xf numFmtId="164" fontId="97" fillId="0" borderId="0" applyBorder="0" applyProtection="0">
      <alignment/>
    </xf>
    <xf numFmtId="0" fontId="97" fillId="0" borderId="0" applyNumberFormat="0" applyBorder="0" applyProtection="0">
      <alignment/>
    </xf>
    <xf numFmtId="164" fontId="97" fillId="0" borderId="0" applyBorder="0" applyProtection="0">
      <alignment/>
    </xf>
    <xf numFmtId="164" fontId="97" fillId="0" borderId="0" applyBorder="0" applyProtection="0">
      <alignment/>
    </xf>
    <xf numFmtId="164" fontId="97" fillId="0" borderId="0" applyBorder="0" applyProtection="0">
      <alignment/>
    </xf>
    <xf numFmtId="0" fontId="97" fillId="0" borderId="0" applyNumberFormat="0" applyBorder="0" applyProtection="0">
      <alignment/>
    </xf>
    <xf numFmtId="165" fontId="98" fillId="0" borderId="0" applyBorder="0" applyProtection="0">
      <alignment/>
    </xf>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0" fontId="101" fillId="27" borderId="1"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95" fillId="0" borderId="0" applyNumberFormat="0" applyBorder="0" applyProtection="0">
      <alignment/>
    </xf>
    <xf numFmtId="0" fontId="105" fillId="0" borderId="0" applyNumberFormat="0" applyFill="0" applyBorder="0" applyAlignment="0" applyProtection="0"/>
    <xf numFmtId="0" fontId="95" fillId="0" borderId="0" applyNumberFormat="0" applyFill="0" applyBorder="0" applyAlignment="0" applyProtection="0"/>
    <xf numFmtId="0" fontId="106" fillId="0" borderId="0" applyNumberFormat="0" applyFill="0" applyBorder="0" applyAlignment="0" applyProtection="0"/>
    <xf numFmtId="0" fontId="95" fillId="0" borderId="0" applyNumberFormat="0" applyBorder="0" applyProtection="0">
      <alignment/>
    </xf>
    <xf numFmtId="0" fontId="95" fillId="0" borderId="0" applyNumberFormat="0" applyBorder="0" applyProtection="0">
      <alignment/>
    </xf>
    <xf numFmtId="0" fontId="95" fillId="0" borderId="0" applyNumberFormat="0" applyBorder="0" applyProtection="0">
      <alignment/>
    </xf>
    <xf numFmtId="0" fontId="95" fillId="0" borderId="0" applyNumberFormat="0" applyBorder="0" applyProtection="0">
      <alignment/>
    </xf>
    <xf numFmtId="0" fontId="106" fillId="0" borderId="0" applyNumberFormat="0" applyFill="0" applyBorder="0" applyAlignment="0" applyProtection="0"/>
    <xf numFmtId="0" fontId="107" fillId="0" borderId="0" applyNumberFormat="0" applyFill="0" applyBorder="0" applyAlignment="0" applyProtection="0"/>
    <xf numFmtId="0" fontId="95" fillId="0" borderId="0">
      <alignment/>
      <protection/>
    </xf>
    <xf numFmtId="0" fontId="95" fillId="0" borderId="0" applyNumberFormat="0" applyBorder="0" applyProtection="0">
      <alignment/>
    </xf>
    <xf numFmtId="0" fontId="7" fillId="0" borderId="0" applyBorder="0" applyProtection="0">
      <alignment/>
    </xf>
    <xf numFmtId="0" fontId="95" fillId="0" borderId="0" applyNumberFormat="0" applyBorder="0" applyProtection="0">
      <alignment/>
    </xf>
    <xf numFmtId="0" fontId="105" fillId="0" borderId="0" applyNumberFormat="0" applyFill="0" applyBorder="0" applyAlignment="0" applyProtection="0"/>
    <xf numFmtId="0" fontId="95" fillId="0" borderId="0">
      <alignment/>
      <protection/>
    </xf>
    <xf numFmtId="0" fontId="95" fillId="0" borderId="0" applyNumberFormat="0" applyBorder="0" applyProtection="0">
      <alignment/>
    </xf>
    <xf numFmtId="0" fontId="95" fillId="0" borderId="0" applyNumberFormat="0" applyBorder="0" applyProtection="0">
      <alignment/>
    </xf>
    <xf numFmtId="0" fontId="105" fillId="0" borderId="0" applyNumberFormat="0" applyFill="0" applyBorder="0" applyAlignment="0" applyProtection="0"/>
    <xf numFmtId="0" fontId="95" fillId="0" borderId="0" applyNumberFormat="0" applyBorder="0" applyProtection="0">
      <alignment/>
    </xf>
    <xf numFmtId="0" fontId="95" fillId="0" borderId="0" applyNumberFormat="0" applyBorder="0" applyProtection="0">
      <alignment/>
    </xf>
    <xf numFmtId="0" fontId="95" fillId="0" borderId="0" applyNumberFormat="0" applyBorder="0" applyProtection="0">
      <alignment/>
    </xf>
    <xf numFmtId="44" fontId="0" fillId="0" borderId="0" applyFont="0" applyFill="0" applyBorder="0" applyAlignment="0" applyProtection="0"/>
    <xf numFmtId="42" fontId="0"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7" fontId="98" fillId="0" borderId="0" applyFont="0" applyBorder="0" applyProtection="0">
      <alignment/>
    </xf>
    <xf numFmtId="168" fontId="98" fillId="0" borderId="0" applyFont="0" applyFill="0" applyBorder="0" applyAlignment="0" applyProtection="0"/>
    <xf numFmtId="167" fontId="98" fillId="0" borderId="0">
      <alignment/>
      <protection/>
    </xf>
    <xf numFmtId="167" fontId="98" fillId="0" borderId="0" applyFont="0" applyBorder="0" applyProtection="0">
      <alignment/>
    </xf>
    <xf numFmtId="166" fontId="98" fillId="0" borderId="0" applyFont="0" applyFill="0" applyBorder="0" applyAlignment="0" applyProtection="0"/>
    <xf numFmtId="167" fontId="98" fillId="0" borderId="0" applyFont="0" applyBorder="0" applyProtection="0">
      <alignment/>
    </xf>
    <xf numFmtId="166" fontId="98" fillId="0" borderId="0" applyFont="0" applyFill="0" applyBorder="0" applyAlignment="0" applyProtection="0"/>
    <xf numFmtId="169" fontId="6" fillId="0" borderId="0" applyBorder="0" applyProtection="0">
      <alignment/>
    </xf>
    <xf numFmtId="167" fontId="98" fillId="0" borderId="0" applyFont="0" applyBorder="0" applyProtection="0">
      <alignment/>
    </xf>
    <xf numFmtId="166" fontId="98" fillId="0" borderId="0" applyFont="0" applyFill="0" applyBorder="0" applyAlignment="0" applyProtection="0"/>
    <xf numFmtId="167" fontId="98" fillId="0" borderId="0" applyFont="0" applyBorder="0" applyProtection="0">
      <alignment/>
    </xf>
    <xf numFmtId="166" fontId="98" fillId="0" borderId="0" applyFont="0" applyFill="0" applyBorder="0" applyAlignment="0" applyProtection="0"/>
    <xf numFmtId="167" fontId="98" fillId="0" borderId="0" applyFont="0" applyBorder="0" applyProtection="0">
      <alignment/>
    </xf>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166" fontId="98"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8" borderId="7" applyNumberFormat="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0" applyNumberFormat="0" applyBorder="0" applyProtection="0">
      <alignment/>
    </xf>
    <xf numFmtId="0" fontId="116" fillId="0" borderId="0">
      <alignment/>
      <protection/>
    </xf>
    <xf numFmtId="0" fontId="116" fillId="0" borderId="0" applyNumberFormat="0" applyBorder="0" applyProtection="0">
      <alignment/>
    </xf>
    <xf numFmtId="0" fontId="98" fillId="0" borderId="0">
      <alignment/>
      <protection/>
    </xf>
    <xf numFmtId="0" fontId="116" fillId="0" borderId="0">
      <alignment/>
      <protection/>
    </xf>
    <xf numFmtId="0" fontId="8" fillId="0" borderId="0" applyBorder="0" applyProtection="0">
      <alignment/>
    </xf>
    <xf numFmtId="0" fontId="98" fillId="0" borderId="0" applyNumberFormat="0" applyFont="0" applyBorder="0" applyProtection="0">
      <alignment/>
    </xf>
    <xf numFmtId="0" fontId="98" fillId="0" borderId="0" applyNumberFormat="0" applyFont="0" applyBorder="0" applyProtection="0">
      <alignment/>
    </xf>
    <xf numFmtId="0" fontId="115" fillId="0" borderId="0" applyNumberFormat="0" applyBorder="0" applyProtection="0">
      <alignment/>
    </xf>
    <xf numFmtId="0" fontId="6" fillId="0" borderId="0">
      <alignment/>
      <protection/>
    </xf>
    <xf numFmtId="0" fontId="115" fillId="0" borderId="0" applyNumberFormat="0" applyBorder="0" applyProtection="0">
      <alignment/>
    </xf>
    <xf numFmtId="0" fontId="1" fillId="0" borderId="0" applyBorder="0" applyProtection="0">
      <alignment/>
    </xf>
    <xf numFmtId="0" fontId="115" fillId="0" borderId="0" applyNumberFormat="0" applyBorder="0" applyProtection="0">
      <alignment/>
    </xf>
    <xf numFmtId="0" fontId="115" fillId="0" borderId="0" applyNumberFormat="0" applyBorder="0" applyProtection="0">
      <alignment/>
    </xf>
    <xf numFmtId="0" fontId="115" fillId="0" borderId="0" applyNumberFormat="0" applyBorder="0" applyProtection="0">
      <alignment/>
    </xf>
    <xf numFmtId="0" fontId="115" fillId="0" borderId="0" applyNumberFormat="0" applyBorder="0" applyProtection="0">
      <alignment/>
    </xf>
    <xf numFmtId="0" fontId="115" fillId="0" borderId="0" applyNumberFormat="0" applyBorder="0" applyProtection="0">
      <alignment/>
    </xf>
    <xf numFmtId="0" fontId="115" fillId="0" borderId="0" applyNumberFormat="0" applyBorder="0" applyProtection="0">
      <alignment/>
    </xf>
    <xf numFmtId="0" fontId="117" fillId="30" borderId="0" applyNumberFormat="0" applyBorder="0" applyAlignment="0" applyProtection="0"/>
    <xf numFmtId="0" fontId="11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1" fillId="32" borderId="0" applyNumberFormat="0" applyBorder="0" applyAlignment="0" applyProtection="0"/>
  </cellStyleXfs>
  <cellXfs count="1007">
    <xf numFmtId="0" fontId="0" fillId="0" borderId="0" xfId="0" applyFont="1" applyAlignment="1">
      <alignment/>
    </xf>
    <xf numFmtId="0" fontId="122" fillId="0" borderId="0" xfId="0" applyFont="1" applyBorder="1" applyAlignment="1">
      <alignment/>
    </xf>
    <xf numFmtId="0" fontId="0" fillId="0" borderId="0" xfId="0" applyAlignment="1">
      <alignment wrapText="1"/>
    </xf>
    <xf numFmtId="0" fontId="0" fillId="0" borderId="0" xfId="0" applyAlignment="1">
      <alignment vertical="center"/>
    </xf>
    <xf numFmtId="0" fontId="123" fillId="0" borderId="10" xfId="0" applyFont="1" applyFill="1" applyBorder="1" applyAlignment="1">
      <alignment horizontal="center" vertical="center" wrapText="1"/>
    </xf>
    <xf numFmtId="0" fontId="123" fillId="0" borderId="11" xfId="0" applyFont="1" applyFill="1" applyBorder="1" applyAlignment="1">
      <alignment horizontal="center" vertical="center" wrapText="1"/>
    </xf>
    <xf numFmtId="0" fontId="124" fillId="0" borderId="12" xfId="0" applyFont="1" applyBorder="1" applyAlignment="1">
      <alignment/>
    </xf>
    <xf numFmtId="0" fontId="124" fillId="0" borderId="0" xfId="0" applyFont="1" applyBorder="1" applyAlignment="1">
      <alignment/>
    </xf>
    <xf numFmtId="0" fontId="123" fillId="0" borderId="12" xfId="0" applyFont="1" applyFill="1" applyBorder="1" applyAlignment="1">
      <alignment horizontal="center" vertical="center" wrapText="1"/>
    </xf>
    <xf numFmtId="0" fontId="123" fillId="0" borderId="13" xfId="0" applyFont="1" applyFill="1" applyBorder="1" applyAlignment="1">
      <alignment horizontal="center" vertical="center" wrapText="1"/>
    </xf>
    <xf numFmtId="0" fontId="124" fillId="0" borderId="12" xfId="0" applyFont="1" applyBorder="1" applyAlignment="1">
      <alignment wrapText="1"/>
    </xf>
    <xf numFmtId="0" fontId="124" fillId="0" borderId="12" xfId="0" applyFont="1" applyBorder="1" applyAlignment="1">
      <alignment/>
    </xf>
    <xf numFmtId="0" fontId="124" fillId="0" borderId="12" xfId="0" applyFont="1" applyBorder="1" applyAlignment="1">
      <alignment vertical="center" wrapText="1"/>
    </xf>
    <xf numFmtId="0" fontId="4" fillId="0" borderId="0" xfId="0" applyFont="1" applyFill="1" applyBorder="1" applyAlignment="1">
      <alignment horizontal="right" vertical="center" wrapText="1"/>
    </xf>
    <xf numFmtId="0" fontId="123" fillId="0" borderId="0" xfId="0" applyFont="1" applyFill="1" applyBorder="1" applyAlignment="1" applyProtection="1">
      <alignment/>
      <protection/>
    </xf>
    <xf numFmtId="0" fontId="123" fillId="0" borderId="12" xfId="0" applyFont="1" applyFill="1" applyBorder="1" applyAlignment="1" applyProtection="1">
      <alignment/>
      <protection/>
    </xf>
    <xf numFmtId="0" fontId="123" fillId="33" borderId="12" xfId="0" applyFont="1" applyFill="1" applyBorder="1" applyAlignment="1" applyProtection="1">
      <alignment horizontal="center" vertical="center" wrapText="1"/>
      <protection/>
    </xf>
    <xf numFmtId="0" fontId="123" fillId="33" borderId="12" xfId="133" applyFont="1" applyFill="1" applyBorder="1" applyAlignment="1" applyProtection="1">
      <alignment horizontal="center" vertical="center" wrapText="1"/>
      <protection/>
    </xf>
    <xf numFmtId="0" fontId="124" fillId="0" borderId="0" xfId="0" applyFont="1" applyAlignment="1">
      <alignment/>
    </xf>
    <xf numFmtId="0" fontId="124" fillId="0" borderId="0" xfId="0" applyFont="1" applyAlignment="1">
      <alignment wrapText="1"/>
    </xf>
    <xf numFmtId="0" fontId="124" fillId="33" borderId="12" xfId="0" applyFont="1" applyFill="1" applyBorder="1" applyAlignment="1">
      <alignment vertical="center" wrapText="1"/>
    </xf>
    <xf numFmtId="0" fontId="123" fillId="33" borderId="12" xfId="133" applyFont="1" applyFill="1" applyBorder="1" applyAlignment="1" applyProtection="1">
      <alignment horizontal="left" wrapText="1"/>
      <protection locked="0"/>
    </xf>
    <xf numFmtId="0" fontId="124" fillId="0" borderId="12" xfId="0" applyFont="1" applyBorder="1" applyAlignment="1">
      <alignment horizontal="left" wrapText="1"/>
    </xf>
    <xf numFmtId="0" fontId="124" fillId="0" borderId="12" xfId="0" applyFont="1" applyBorder="1" applyAlignment="1">
      <alignment horizontal="left"/>
    </xf>
    <xf numFmtId="0" fontId="124" fillId="0" borderId="0" xfId="0" applyFont="1" applyBorder="1" applyAlignment="1">
      <alignment/>
    </xf>
    <xf numFmtId="0" fontId="124" fillId="0" borderId="0" xfId="0" applyFont="1" applyBorder="1" applyAlignment="1">
      <alignment horizontal="right"/>
    </xf>
    <xf numFmtId="0" fontId="125" fillId="0" borderId="14" xfId="0" applyFont="1" applyBorder="1" applyAlignment="1">
      <alignment wrapText="1"/>
    </xf>
    <xf numFmtId="0" fontId="123" fillId="0" borderId="12" xfId="0" applyFont="1" applyFill="1" applyBorder="1" applyAlignment="1">
      <alignment vertical="center" wrapText="1"/>
    </xf>
    <xf numFmtId="0" fontId="123" fillId="0" borderId="12" xfId="0" applyFont="1" applyFill="1" applyBorder="1" applyAlignment="1" applyProtection="1">
      <alignment vertical="center" wrapText="1"/>
      <protection/>
    </xf>
    <xf numFmtId="0" fontId="124" fillId="0" borderId="0" xfId="0" applyFont="1" applyBorder="1" applyAlignment="1">
      <alignment horizontal="center" vertical="center" wrapText="1"/>
    </xf>
    <xf numFmtId="0" fontId="124" fillId="0" borderId="0" xfId="0" applyFont="1" applyAlignment="1">
      <alignment horizontal="center" wrapText="1"/>
    </xf>
    <xf numFmtId="0" fontId="124" fillId="0" borderId="0" xfId="0" applyFont="1" applyAlignment="1">
      <alignment horizontal="center"/>
    </xf>
    <xf numFmtId="0" fontId="5" fillId="0" borderId="0" xfId="0" applyFont="1" applyFill="1" applyBorder="1" applyAlignment="1">
      <alignment horizontal="center" vertical="center" wrapText="1"/>
    </xf>
    <xf numFmtId="0" fontId="123" fillId="0" borderId="0" xfId="0" applyFont="1" applyFill="1" applyBorder="1" applyAlignment="1">
      <alignment horizontal="center" vertical="center" wrapText="1"/>
    </xf>
    <xf numFmtId="0" fontId="124" fillId="0" borderId="0" xfId="0" applyFont="1" applyAlignment="1">
      <alignment horizontal="left"/>
    </xf>
    <xf numFmtId="0" fontId="125" fillId="0" borderId="0" xfId="0" applyFont="1" applyBorder="1" applyAlignment="1">
      <alignment/>
    </xf>
    <xf numFmtId="0" fontId="126" fillId="0" borderId="0" xfId="0" applyFont="1" applyAlignment="1">
      <alignment wrapText="1"/>
    </xf>
    <xf numFmtId="0" fontId="124" fillId="0" borderId="0" xfId="0" applyFont="1" applyAlignment="1">
      <alignment horizontal="left" wrapText="1"/>
    </xf>
    <xf numFmtId="0" fontId="124" fillId="0" borderId="0" xfId="0" applyFont="1" applyAlignment="1">
      <alignment horizontal="center"/>
    </xf>
    <xf numFmtId="0" fontId="0" fillId="0" borderId="12" xfId="0" applyBorder="1" applyAlignment="1">
      <alignment/>
    </xf>
    <xf numFmtId="0" fontId="125" fillId="0" borderId="0" xfId="0" applyFont="1" applyAlignment="1">
      <alignment/>
    </xf>
    <xf numFmtId="0" fontId="124" fillId="0" borderId="0" xfId="0" applyFont="1" applyAlignment="1">
      <alignment horizontal="left" vertical="center" wrapText="1"/>
    </xf>
    <xf numFmtId="0" fontId="123" fillId="0" borderId="15" xfId="0" applyFont="1" applyFill="1" applyBorder="1" applyAlignment="1">
      <alignment horizontal="left" vertical="center" wrapText="1"/>
    </xf>
    <xf numFmtId="0" fontId="123" fillId="0" borderId="16" xfId="0" applyFont="1" applyFill="1" applyBorder="1" applyAlignment="1">
      <alignment horizontal="left" vertical="center" wrapText="1"/>
    </xf>
    <xf numFmtId="0" fontId="123" fillId="0" borderId="12" xfId="0" applyFont="1" applyFill="1" applyBorder="1" applyAlignment="1">
      <alignment horizontal="left" vertical="center" wrapText="1"/>
    </xf>
    <xf numFmtId="0" fontId="122" fillId="0" borderId="0" xfId="0" applyFont="1" applyBorder="1" applyAlignment="1">
      <alignment horizontal="center"/>
    </xf>
    <xf numFmtId="0" fontId="124" fillId="34" borderId="12" xfId="0" applyFont="1" applyFill="1" applyBorder="1" applyAlignment="1">
      <alignment horizontal="center" vertical="center" wrapText="1"/>
    </xf>
    <xf numFmtId="0" fontId="124" fillId="34" borderId="17" xfId="0" applyFont="1" applyFill="1" applyBorder="1" applyAlignment="1">
      <alignment horizontal="center" vertical="center" wrapText="1"/>
    </xf>
    <xf numFmtId="0" fontId="124" fillId="0" borderId="17" xfId="0" applyFont="1" applyBorder="1" applyAlignment="1">
      <alignment horizontal="center" vertical="center" wrapText="1"/>
    </xf>
    <xf numFmtId="0" fontId="124" fillId="0" borderId="12" xfId="0" applyFont="1" applyBorder="1" applyAlignment="1">
      <alignment horizontal="center" vertical="center" wrapText="1"/>
    </xf>
    <xf numFmtId="0" fontId="124" fillId="0" borderId="12" xfId="0" applyFont="1" applyBorder="1" applyAlignment="1">
      <alignment vertical="center"/>
    </xf>
    <xf numFmtId="0" fontId="124" fillId="0" borderId="12" xfId="0" applyFont="1" applyBorder="1" applyAlignment="1">
      <alignment horizontal="center" vertical="center"/>
    </xf>
    <xf numFmtId="0" fontId="124" fillId="33" borderId="12" xfId="0" applyFont="1" applyFill="1" applyBorder="1" applyAlignment="1">
      <alignment horizontal="center"/>
    </xf>
    <xf numFmtId="0" fontId="124" fillId="33" borderId="12" xfId="0" applyFont="1" applyFill="1" applyBorder="1" applyAlignment="1">
      <alignment horizontal="center" vertical="center"/>
    </xf>
    <xf numFmtId="0" fontId="4" fillId="33" borderId="12" xfId="0" applyFont="1" applyFill="1" applyBorder="1" applyAlignment="1">
      <alignment horizontal="center" vertical="center"/>
    </xf>
    <xf numFmtId="1" fontId="124" fillId="33" borderId="12" xfId="0" applyNumberFormat="1" applyFont="1" applyFill="1" applyBorder="1" applyAlignment="1">
      <alignment horizontal="center" vertical="center"/>
    </xf>
    <xf numFmtId="0" fontId="124"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27" fillId="13" borderId="12" xfId="0" applyFont="1" applyFill="1" applyBorder="1" applyAlignment="1">
      <alignment horizontal="center" vertical="center"/>
    </xf>
    <xf numFmtId="0" fontId="127" fillId="13" borderId="12" xfId="0" applyFont="1" applyFill="1" applyBorder="1" applyAlignment="1">
      <alignment horizontal="center" vertical="center" wrapText="1"/>
    </xf>
    <xf numFmtId="0" fontId="124" fillId="0" borderId="12" xfId="0" applyFont="1" applyBorder="1" applyAlignment="1">
      <alignment horizontal="center" vertical="center" wrapText="1"/>
    </xf>
    <xf numFmtId="0" fontId="124" fillId="0" borderId="12" xfId="0" applyFont="1" applyBorder="1" applyAlignment="1">
      <alignment horizontal="center" wrapText="1"/>
    </xf>
    <xf numFmtId="0" fontId="124" fillId="0" borderId="12" xfId="0" applyFont="1" applyBorder="1" applyAlignment="1">
      <alignment vertical="center"/>
    </xf>
    <xf numFmtId="0" fontId="124" fillId="0" borderId="12" xfId="0" applyFont="1" applyBorder="1" applyAlignment="1">
      <alignment horizontal="center"/>
    </xf>
    <xf numFmtId="0" fontId="124" fillId="0" borderId="12" xfId="0" applyFont="1" applyBorder="1" applyAlignment="1">
      <alignment horizontal="center" vertical="center"/>
    </xf>
    <xf numFmtId="0" fontId="124" fillId="0" borderId="12" xfId="0" applyFont="1" applyBorder="1" applyAlignment="1">
      <alignment horizontal="left" vertical="center"/>
    </xf>
    <xf numFmtId="0" fontId="126" fillId="0" borderId="12" xfId="0" applyFont="1" applyBorder="1" applyAlignment="1">
      <alignment horizontal="center" vertical="center" wrapText="1"/>
    </xf>
    <xf numFmtId="0" fontId="0" fillId="0" borderId="12" xfId="0" applyFont="1" applyBorder="1" applyAlignment="1">
      <alignment horizontal="center" vertical="center"/>
    </xf>
    <xf numFmtId="0" fontId="127" fillId="13" borderId="18" xfId="0" applyFont="1" applyFill="1" applyBorder="1" applyAlignment="1">
      <alignment vertical="center" wrapText="1"/>
    </xf>
    <xf numFmtId="0" fontId="127" fillId="13" borderId="17" xfId="0" applyFont="1" applyFill="1" applyBorder="1" applyAlignment="1">
      <alignment horizontal="center" vertical="center" wrapText="1"/>
    </xf>
    <xf numFmtId="0" fontId="0" fillId="0" borderId="12" xfId="0" applyBorder="1" applyAlignment="1">
      <alignment horizontal="center" vertical="center"/>
    </xf>
    <xf numFmtId="0" fontId="128" fillId="0" borderId="12" xfId="0" applyFont="1" applyBorder="1" applyAlignment="1">
      <alignment horizontal="center" vertical="center"/>
    </xf>
    <xf numFmtId="0" fontId="129" fillId="35" borderId="17" xfId="0" applyFont="1" applyFill="1" applyBorder="1" applyAlignment="1">
      <alignment horizontal="left" vertical="center"/>
    </xf>
    <xf numFmtId="0" fontId="129" fillId="35" borderId="18" xfId="0" applyFont="1" applyFill="1" applyBorder="1" applyAlignment="1">
      <alignment/>
    </xf>
    <xf numFmtId="0" fontId="129" fillId="35" borderId="12" xfId="0" applyFont="1" applyFill="1" applyBorder="1" applyAlignment="1">
      <alignment horizontal="center" vertical="center"/>
    </xf>
    <xf numFmtId="0" fontId="129" fillId="35" borderId="12" xfId="0" applyFont="1" applyFill="1" applyBorder="1" applyAlignment="1">
      <alignment horizontal="center" vertical="center" wrapText="1"/>
    </xf>
    <xf numFmtId="0" fontId="0" fillId="35" borderId="0" xfId="0" applyFill="1" applyAlignment="1">
      <alignment/>
    </xf>
    <xf numFmtId="0" fontId="21" fillId="35" borderId="12" xfId="0" applyFont="1" applyFill="1" applyBorder="1" applyAlignment="1">
      <alignment horizontal="center" vertical="center"/>
    </xf>
    <xf numFmtId="0" fontId="21" fillId="35" borderId="12" xfId="0" applyFont="1" applyFill="1" applyBorder="1" applyAlignment="1">
      <alignment horizontal="center" vertical="center" wrapText="1"/>
    </xf>
    <xf numFmtId="0" fontId="22" fillId="35" borderId="12" xfId="0" applyFont="1" applyFill="1" applyBorder="1" applyAlignment="1">
      <alignment horizontal="center" vertical="center"/>
    </xf>
    <xf numFmtId="0" fontId="125" fillId="35" borderId="12" xfId="0" applyFont="1" applyFill="1" applyBorder="1" applyAlignment="1">
      <alignment vertical="center"/>
    </xf>
    <xf numFmtId="0" fontId="125" fillId="35" borderId="12" xfId="0" applyFont="1" applyFill="1" applyBorder="1" applyAlignment="1">
      <alignment horizontal="center" vertical="center" wrapText="1"/>
    </xf>
    <xf numFmtId="0" fontId="129" fillId="35" borderId="12" xfId="0" applyFont="1" applyFill="1" applyBorder="1" applyAlignment="1">
      <alignment horizontal="left" vertical="center"/>
    </xf>
    <xf numFmtId="0" fontId="129" fillId="35" borderId="12" xfId="0" applyFont="1" applyFill="1" applyBorder="1" applyAlignment="1">
      <alignment vertical="center"/>
    </xf>
    <xf numFmtId="0" fontId="130" fillId="35" borderId="12" xfId="0" applyFont="1" applyFill="1" applyBorder="1" applyAlignment="1">
      <alignment horizontal="center" vertical="center" wrapText="1"/>
    </xf>
    <xf numFmtId="0" fontId="131" fillId="35" borderId="12" xfId="0" applyFont="1" applyFill="1" applyBorder="1" applyAlignment="1">
      <alignment horizontal="center" vertical="center"/>
    </xf>
    <xf numFmtId="0" fontId="129" fillId="35" borderId="17" xfId="0" applyFont="1" applyFill="1" applyBorder="1" applyAlignment="1">
      <alignment horizontal="center" vertical="center" wrapText="1"/>
    </xf>
    <xf numFmtId="0" fontId="124" fillId="35" borderId="12" xfId="0" applyFont="1" applyFill="1" applyBorder="1" applyAlignment="1">
      <alignment horizontal="center" vertical="center"/>
    </xf>
    <xf numFmtId="0" fontId="132" fillId="35"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Alignment="1">
      <alignment horizontal="center" vertical="center" wrapText="1"/>
    </xf>
    <xf numFmtId="0" fontId="133" fillId="13" borderId="18" xfId="0" applyFont="1" applyFill="1" applyBorder="1" applyAlignment="1">
      <alignment vertical="center" wrapText="1"/>
    </xf>
    <xf numFmtId="0" fontId="127" fillId="13" borderId="17" xfId="0" applyFont="1" applyFill="1" applyBorder="1" applyAlignment="1">
      <alignment horizontal="center" vertical="center"/>
    </xf>
    <xf numFmtId="0" fontId="129" fillId="35" borderId="12" xfId="0" applyFont="1" applyFill="1" applyBorder="1" applyAlignment="1">
      <alignment horizontal="left" wrapText="1"/>
    </xf>
    <xf numFmtId="0" fontId="129" fillId="35" borderId="12" xfId="0" applyFont="1" applyFill="1" applyBorder="1" applyAlignment="1">
      <alignment horizontal="left"/>
    </xf>
    <xf numFmtId="0" fontId="25" fillId="35" borderId="12" xfId="0" applyFont="1" applyFill="1" applyBorder="1" applyAlignment="1">
      <alignment horizontal="center" vertical="center" wrapText="1"/>
    </xf>
    <xf numFmtId="0" fontId="134" fillId="0" borderId="0" xfId="0" applyFont="1" applyBorder="1" applyAlignment="1">
      <alignment horizontal="center" vertical="center" textRotation="90" wrapText="1"/>
    </xf>
    <xf numFmtId="0" fontId="27" fillId="0" borderId="12" xfId="0" applyFont="1" applyBorder="1" applyAlignment="1">
      <alignment horizontal="left" vertical="center"/>
    </xf>
    <xf numFmtId="0" fontId="27" fillId="0" borderId="12" xfId="0" applyFont="1" applyBorder="1" applyAlignment="1">
      <alignment horizontal="center" vertical="center" wrapText="1"/>
    </xf>
    <xf numFmtId="0" fontId="27" fillId="0" borderId="12" xfId="0" applyFont="1" applyBorder="1" applyAlignment="1">
      <alignment horizontal="center" vertical="center"/>
    </xf>
    <xf numFmtId="0" fontId="128" fillId="0" borderId="12" xfId="0" applyFont="1" applyBorder="1" applyAlignment="1">
      <alignment horizontal="center" vertical="center" wrapText="1"/>
    </xf>
    <xf numFmtId="0" fontId="128" fillId="0" borderId="12" xfId="0" applyFont="1" applyBorder="1" applyAlignment="1">
      <alignment horizontal="left" vertical="center"/>
    </xf>
    <xf numFmtId="0" fontId="128" fillId="33" borderId="12" xfId="0" applyFont="1" applyFill="1" applyBorder="1" applyAlignment="1">
      <alignment horizontal="center" vertical="center"/>
    </xf>
    <xf numFmtId="0" fontId="128" fillId="33" borderId="12" xfId="0" applyFont="1" applyFill="1" applyBorder="1" applyAlignment="1">
      <alignment horizontal="center" vertical="center" wrapText="1"/>
    </xf>
    <xf numFmtId="0" fontId="128" fillId="33" borderId="0" xfId="0" applyFont="1" applyFill="1" applyAlignment="1">
      <alignment horizontal="center" vertical="center"/>
    </xf>
    <xf numFmtId="0" fontId="127" fillId="7" borderId="12" xfId="0" applyFont="1" applyFill="1" applyBorder="1" applyAlignment="1">
      <alignment horizontal="center" vertical="center"/>
    </xf>
    <xf numFmtId="0" fontId="128" fillId="35" borderId="12" xfId="0" applyFont="1" applyFill="1" applyBorder="1" applyAlignment="1">
      <alignment horizontal="left" vertical="center"/>
    </xf>
    <xf numFmtId="0" fontId="135" fillId="35" borderId="12" xfId="0" applyFont="1" applyFill="1" applyBorder="1" applyAlignment="1">
      <alignment horizontal="center" vertical="center"/>
    </xf>
    <xf numFmtId="0" fontId="135" fillId="35" borderId="12" xfId="0" applyFont="1" applyFill="1" applyBorder="1" applyAlignment="1">
      <alignment horizontal="center" vertical="center" wrapText="1"/>
    </xf>
    <xf numFmtId="0" fontId="124" fillId="0" borderId="12" xfId="0" applyFont="1" applyFill="1" applyBorder="1" applyAlignment="1">
      <alignment horizontal="center" vertical="center"/>
    </xf>
    <xf numFmtId="0" fontId="124" fillId="0" borderId="12" xfId="0" applyFont="1" applyFill="1" applyBorder="1" applyAlignment="1">
      <alignment horizontal="center" vertical="center" wrapText="1"/>
    </xf>
    <xf numFmtId="0" fontId="128" fillId="0" borderId="12" xfId="0" applyFont="1" applyBorder="1" applyAlignment="1">
      <alignment vertical="center" wrapText="1"/>
    </xf>
    <xf numFmtId="0" fontId="128" fillId="0" borderId="0" xfId="0" applyFont="1" applyAlignment="1">
      <alignment/>
    </xf>
    <xf numFmtId="0" fontId="128" fillId="0" borderId="12" xfId="0" applyFont="1" applyBorder="1" applyAlignment="1">
      <alignment vertical="center"/>
    </xf>
    <xf numFmtId="43" fontId="124" fillId="0" borderId="12" xfId="154" applyFont="1" applyBorder="1" applyAlignment="1">
      <alignment horizontal="center" vertical="center" wrapText="1"/>
    </xf>
    <xf numFmtId="43" fontId="124" fillId="0" borderId="12" xfId="154" applyFont="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vertical="center" wrapText="1"/>
    </xf>
    <xf numFmtId="0" fontId="126" fillId="0" borderId="12" xfId="0" applyFont="1" applyBorder="1" applyAlignment="1">
      <alignment vertical="center" wrapText="1"/>
    </xf>
    <xf numFmtId="0" fontId="0" fillId="0" borderId="12" xfId="0" applyBorder="1" applyAlignment="1">
      <alignment vertical="center"/>
    </xf>
    <xf numFmtId="0" fontId="28" fillId="35" borderId="12" xfId="0" applyFont="1" applyFill="1" applyBorder="1" applyAlignment="1">
      <alignment horizontal="left" vertical="center"/>
    </xf>
    <xf numFmtId="0" fontId="28" fillId="35" borderId="12" xfId="0" applyFont="1" applyFill="1" applyBorder="1" applyAlignment="1">
      <alignment horizontal="center" vertical="center"/>
    </xf>
    <xf numFmtId="0" fontId="28" fillId="35" borderId="12" xfId="0" applyFont="1" applyFill="1" applyBorder="1" applyAlignment="1">
      <alignment horizontal="center" vertical="center" wrapText="1"/>
    </xf>
    <xf numFmtId="0" fontId="131" fillId="35" borderId="0" xfId="0" applyFont="1" applyFill="1" applyAlignment="1">
      <alignment/>
    </xf>
    <xf numFmtId="0" fontId="132" fillId="35" borderId="12" xfId="0" applyFont="1" applyFill="1" applyBorder="1" applyAlignment="1">
      <alignment horizontal="left" vertical="center"/>
    </xf>
    <xf numFmtId="0" fontId="31" fillId="35" borderId="12" xfId="0" applyFont="1" applyFill="1" applyBorder="1" applyAlignment="1">
      <alignment horizontal="center" vertical="center"/>
    </xf>
    <xf numFmtId="0" fontId="132" fillId="35" borderId="12" xfId="0" applyFont="1" applyFill="1" applyBorder="1" applyAlignment="1">
      <alignment horizontal="center" vertical="center" wrapText="1"/>
    </xf>
    <xf numFmtId="0" fontId="132" fillId="35" borderId="13" xfId="0" applyFont="1" applyFill="1" applyBorder="1" applyAlignment="1">
      <alignment horizontal="left" vertical="center"/>
    </xf>
    <xf numFmtId="0" fontId="132" fillId="35" borderId="13" xfId="0" applyFont="1" applyFill="1" applyBorder="1" applyAlignment="1">
      <alignment horizontal="center" vertical="center"/>
    </xf>
    <xf numFmtId="0" fontId="129" fillId="35" borderId="12" xfId="0" applyFont="1" applyFill="1" applyBorder="1" applyAlignment="1">
      <alignment vertical="center" wrapText="1"/>
    </xf>
    <xf numFmtId="43" fontId="129" fillId="35" borderId="12" xfId="154" applyFont="1" applyFill="1" applyBorder="1" applyAlignment="1">
      <alignment horizontal="center" vertical="center"/>
    </xf>
    <xf numFmtId="43" fontId="129" fillId="35" borderId="12" xfId="154" applyFont="1" applyFill="1" applyBorder="1" applyAlignment="1">
      <alignment horizontal="center" vertical="center" wrapText="1"/>
    </xf>
    <xf numFmtId="0" fontId="136" fillId="13" borderId="0" xfId="0" applyFont="1" applyFill="1" applyAlignment="1">
      <alignment/>
    </xf>
    <xf numFmtId="0" fontId="136" fillId="7" borderId="0" xfId="0" applyFont="1" applyFill="1" applyAlignment="1">
      <alignment/>
    </xf>
    <xf numFmtId="0" fontId="4" fillId="0" borderId="12" xfId="0" applyFont="1" applyBorder="1" applyAlignment="1">
      <alignment vertical="center"/>
    </xf>
    <xf numFmtId="0" fontId="33" fillId="36" borderId="12" xfId="0" applyFont="1" applyFill="1" applyBorder="1" applyAlignment="1">
      <alignment horizontal="center" vertical="center" wrapText="1"/>
    </xf>
    <xf numFmtId="0" fontId="30"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27" fillId="0" borderId="19" xfId="0" applyFont="1" applyBorder="1" applyAlignment="1">
      <alignment horizontal="center" vertical="center"/>
    </xf>
    <xf numFmtId="0" fontId="21" fillId="35" borderId="12" xfId="0" applyFont="1" applyFill="1" applyBorder="1" applyAlignment="1">
      <alignment vertical="center"/>
    </xf>
    <xf numFmtId="0" fontId="21" fillId="35" borderId="19" xfId="0" applyFont="1" applyFill="1" applyBorder="1" applyAlignment="1">
      <alignment horizontal="center" vertical="center"/>
    </xf>
    <xf numFmtId="0" fontId="23" fillId="13" borderId="12" xfId="0" applyFont="1" applyFill="1" applyBorder="1" applyAlignment="1">
      <alignment horizontal="left" vertical="center" wrapText="1"/>
    </xf>
    <xf numFmtId="0" fontId="23" fillId="13" borderId="12" xfId="0" applyFont="1" applyFill="1" applyBorder="1" applyAlignment="1">
      <alignment horizontal="center" vertical="center"/>
    </xf>
    <xf numFmtId="0" fontId="122" fillId="0" borderId="12" xfId="0" applyFont="1" applyBorder="1" applyAlignment="1">
      <alignment horizontal="center" vertical="center" wrapText="1"/>
    </xf>
    <xf numFmtId="0" fontId="126" fillId="0" borderId="12" xfId="0" applyFont="1" applyBorder="1" applyAlignment="1">
      <alignment horizontal="center" wrapText="1"/>
    </xf>
    <xf numFmtId="0" fontId="126" fillId="0" borderId="17" xfId="0" applyFont="1" applyBorder="1" applyAlignment="1">
      <alignment horizontal="center" vertical="center" wrapText="1"/>
    </xf>
    <xf numFmtId="0" fontId="125" fillId="13" borderId="12" xfId="0" applyFont="1" applyFill="1" applyBorder="1" applyAlignment="1">
      <alignment horizontal="left" vertical="center" wrapText="1"/>
    </xf>
    <xf numFmtId="0" fontId="137" fillId="13" borderId="12" xfId="0" applyFont="1" applyFill="1" applyBorder="1" applyAlignment="1">
      <alignment horizontal="center" vertical="center"/>
    </xf>
    <xf numFmtId="0" fontId="137" fillId="13" borderId="12" xfId="0" applyFont="1" applyFill="1" applyBorder="1" applyAlignment="1">
      <alignment horizontal="center" vertical="center" wrapText="1"/>
    </xf>
    <xf numFmtId="0" fontId="138" fillId="13" borderId="12" xfId="0" applyFont="1" applyFill="1" applyBorder="1" applyAlignment="1">
      <alignment horizontal="center" vertical="center" wrapText="1"/>
    </xf>
    <xf numFmtId="0" fontId="138" fillId="13" borderId="12" xfId="0" applyFont="1" applyFill="1" applyBorder="1" applyAlignment="1">
      <alignment horizontal="center" vertical="center"/>
    </xf>
    <xf numFmtId="0" fontId="111" fillId="13" borderId="0" xfId="0" applyFont="1" applyFill="1" applyAlignment="1">
      <alignment/>
    </xf>
    <xf numFmtId="0" fontId="26" fillId="35" borderId="12" xfId="0" applyFont="1" applyFill="1" applyBorder="1" applyAlignment="1">
      <alignment horizontal="center" vertical="center"/>
    </xf>
    <xf numFmtId="0" fontId="130" fillId="35" borderId="17" xfId="0" applyFont="1" applyFill="1" applyBorder="1" applyAlignment="1">
      <alignment horizontal="center" vertical="center" wrapText="1"/>
    </xf>
    <xf numFmtId="0" fontId="129" fillId="35" borderId="12" xfId="0" applyFont="1" applyFill="1" applyBorder="1" applyAlignment="1">
      <alignment horizontal="center"/>
    </xf>
    <xf numFmtId="0" fontId="129" fillId="35" borderId="12" xfId="0" applyFont="1" applyFill="1" applyBorder="1" applyAlignment="1">
      <alignment horizontal="center" wrapText="1"/>
    </xf>
    <xf numFmtId="0" fontId="130" fillId="35" borderId="12" xfId="0" applyFont="1" applyFill="1" applyBorder="1" applyAlignment="1">
      <alignment horizontal="center" wrapText="1"/>
    </xf>
    <xf numFmtId="0" fontId="124" fillId="0" borderId="12" xfId="0" applyFont="1" applyBorder="1" applyAlignment="1" quotePrefix="1">
      <alignment horizontal="center" vertical="center"/>
    </xf>
    <xf numFmtId="0" fontId="124" fillId="0" borderId="12" xfId="0" applyFont="1" applyBorder="1" applyAlignment="1" quotePrefix="1">
      <alignment horizontal="center" vertical="center" wrapText="1"/>
    </xf>
    <xf numFmtId="0" fontId="126" fillId="0" borderId="12" xfId="0" applyFont="1" applyBorder="1" applyAlignment="1" quotePrefix="1">
      <alignment horizontal="center" vertical="center" wrapText="1"/>
    </xf>
    <xf numFmtId="0" fontId="33" fillId="0" borderId="12" xfId="0" applyFont="1" applyBorder="1" applyAlignment="1">
      <alignment horizontal="center" vertical="center"/>
    </xf>
    <xf numFmtId="0" fontId="33" fillId="0" borderId="12"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12" xfId="0" applyFont="1" applyBorder="1" applyAlignment="1">
      <alignment horizontal="center" vertical="center"/>
    </xf>
    <xf numFmtId="0" fontId="131" fillId="35" borderId="12" xfId="0" applyFont="1" applyFill="1" applyBorder="1" applyAlignment="1">
      <alignment horizontal="center" vertical="center"/>
    </xf>
    <xf numFmtId="0" fontId="37" fillId="35" borderId="12" xfId="0" applyFont="1" applyFill="1" applyBorder="1" applyAlignment="1">
      <alignment horizontal="center" vertical="center" wrapText="1"/>
    </xf>
    <xf numFmtId="0" fontId="38" fillId="35" borderId="12" xfId="0" applyFont="1" applyFill="1" applyBorder="1" applyAlignment="1">
      <alignment horizontal="center" vertical="center"/>
    </xf>
    <xf numFmtId="0" fontId="136" fillId="13" borderId="12" xfId="0" applyFont="1" applyFill="1" applyBorder="1" applyAlignment="1">
      <alignment horizontal="center" vertical="center" wrapText="1"/>
    </xf>
    <xf numFmtId="0" fontId="136" fillId="13" borderId="12" xfId="0" applyFont="1" applyFill="1" applyBorder="1" applyAlignment="1">
      <alignment horizontal="center" vertical="center"/>
    </xf>
    <xf numFmtId="0" fontId="139" fillId="9" borderId="17" xfId="0" applyFont="1" applyFill="1" applyBorder="1" applyAlignment="1">
      <alignment horizontal="center" vertical="center"/>
    </xf>
    <xf numFmtId="0" fontId="139" fillId="9" borderId="12" xfId="0" applyFont="1" applyFill="1" applyBorder="1" applyAlignment="1">
      <alignment horizontal="center" vertical="center"/>
    </xf>
    <xf numFmtId="0" fontId="140" fillId="9" borderId="0" xfId="0" applyFont="1" applyFill="1" applyAlignment="1">
      <alignment/>
    </xf>
    <xf numFmtId="0" fontId="124" fillId="10" borderId="12" xfId="0" applyFont="1" applyFill="1" applyBorder="1" applyAlignment="1">
      <alignment horizontal="center" vertical="center" wrapText="1"/>
    </xf>
    <xf numFmtId="0" fontId="124" fillId="10" borderId="12" xfId="0" applyFont="1" applyFill="1" applyBorder="1" applyAlignment="1">
      <alignment horizontal="center" vertical="center"/>
    </xf>
    <xf numFmtId="0" fontId="124" fillId="33" borderId="20" xfId="0" applyFont="1" applyFill="1" applyBorder="1" applyAlignment="1">
      <alignment horizontal="left" vertical="center" wrapText="1"/>
    </xf>
    <xf numFmtId="0" fontId="124" fillId="33" borderId="20" xfId="0" applyFont="1" applyFill="1" applyBorder="1" applyAlignment="1">
      <alignment horizontal="left" vertical="top" wrapText="1"/>
    </xf>
    <xf numFmtId="0" fontId="124" fillId="0" borderId="13" xfId="0" applyFont="1" applyBorder="1" applyAlignment="1">
      <alignment horizontal="left" vertical="center" wrapText="1"/>
    </xf>
    <xf numFmtId="0" fontId="124" fillId="0" borderId="21" xfId="0" applyFont="1" applyBorder="1" applyAlignment="1">
      <alignment horizontal="left" vertical="center" wrapText="1"/>
    </xf>
    <xf numFmtId="0" fontId="0" fillId="0" borderId="21" xfId="0" applyBorder="1" applyAlignment="1">
      <alignment horizontal="center" vertical="center"/>
    </xf>
    <xf numFmtId="0" fontId="124" fillId="0" borderId="13" xfId="0" applyFont="1" applyBorder="1" applyAlignment="1">
      <alignment horizontal="center" vertical="center"/>
    </xf>
    <xf numFmtId="0" fontId="124" fillId="0" borderId="21" xfId="0" applyFont="1" applyBorder="1" applyAlignment="1">
      <alignment horizontal="center" vertical="center"/>
    </xf>
    <xf numFmtId="0" fontId="124" fillId="0" borderId="22" xfId="0" applyFont="1" applyBorder="1" applyAlignment="1">
      <alignment horizontal="center" vertical="center" wrapText="1"/>
    </xf>
    <xf numFmtId="0" fontId="12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128" fillId="0" borderId="21" xfId="0" applyFont="1" applyBorder="1" applyAlignment="1">
      <alignment horizontal="center" vertical="center" wrapText="1"/>
    </xf>
    <xf numFmtId="0" fontId="124" fillId="0" borderId="0" xfId="0" applyFont="1" applyAlignment="1">
      <alignment horizontal="center" wrapText="1"/>
    </xf>
    <xf numFmtId="0" fontId="123" fillId="33" borderId="21" xfId="0" applyFont="1" applyFill="1" applyBorder="1" applyAlignment="1" applyProtection="1">
      <alignment vertical="center" wrapText="1"/>
      <protection/>
    </xf>
    <xf numFmtId="0" fontId="123" fillId="0" borderId="13" xfId="0" applyFont="1" applyFill="1" applyBorder="1" applyAlignment="1" applyProtection="1">
      <alignment vertical="center" wrapText="1"/>
      <protection/>
    </xf>
    <xf numFmtId="0" fontId="123" fillId="0" borderId="21" xfId="0" applyFont="1" applyFill="1" applyBorder="1" applyAlignment="1" applyProtection="1">
      <alignment vertical="center" wrapText="1"/>
      <protection/>
    </xf>
    <xf numFmtId="0" fontId="124" fillId="0" borderId="13" xfId="0" applyFont="1" applyBorder="1" applyAlignment="1">
      <alignment vertical="center" wrapText="1"/>
    </xf>
    <xf numFmtId="0" fontId="124" fillId="0" borderId="21" xfId="0" applyFont="1" applyBorder="1" applyAlignment="1">
      <alignment vertical="center" wrapText="1"/>
    </xf>
    <xf numFmtId="0" fontId="123" fillId="0" borderId="12" xfId="0" applyFont="1" applyFill="1" applyBorder="1" applyAlignment="1">
      <alignment horizontal="center" vertical="top" wrapText="1"/>
    </xf>
    <xf numFmtId="0" fontId="123" fillId="0" borderId="13" xfId="0" applyFont="1" applyFill="1" applyBorder="1" applyAlignment="1" applyProtection="1">
      <alignment horizontal="center" vertical="center" wrapText="1"/>
      <protection/>
    </xf>
    <xf numFmtId="0" fontId="123" fillId="0" borderId="21" xfId="0" applyFont="1" applyFill="1" applyBorder="1" applyAlignment="1" applyProtection="1">
      <alignment horizontal="center" vertical="center" wrapText="1"/>
      <protection/>
    </xf>
    <xf numFmtId="0" fontId="123" fillId="0" borderId="12" xfId="0" applyFont="1" applyFill="1" applyBorder="1" applyAlignment="1" applyProtection="1">
      <alignment horizontal="center" vertical="top" wrapText="1"/>
      <protection/>
    </xf>
    <xf numFmtId="0" fontId="124" fillId="0" borderId="0" xfId="0" applyFont="1" applyAlignment="1">
      <alignment wrapText="1"/>
    </xf>
    <xf numFmtId="0" fontId="124" fillId="0" borderId="12" xfId="0" applyFont="1" applyBorder="1" applyAlignment="1">
      <alignment horizontal="center" vertical="center"/>
    </xf>
    <xf numFmtId="0" fontId="124" fillId="0" borderId="12" xfId="0" applyFont="1" applyBorder="1" applyAlignment="1">
      <alignment horizontal="left" vertical="center" wrapText="1"/>
    </xf>
    <xf numFmtId="0" fontId="124" fillId="0" borderId="12" xfId="0" applyFont="1" applyBorder="1" applyAlignment="1">
      <alignment horizontal="left" vertical="top" wrapText="1"/>
    </xf>
    <xf numFmtId="0" fontId="127" fillId="7" borderId="0" xfId="0" applyFont="1" applyFill="1" applyBorder="1" applyAlignment="1">
      <alignment horizontal="center" vertical="center" textRotation="90" wrapText="1"/>
    </xf>
    <xf numFmtId="0" fontId="127" fillId="7" borderId="0" xfId="0" applyFont="1" applyFill="1" applyAlignment="1">
      <alignment/>
    </xf>
    <xf numFmtId="0" fontId="141" fillId="7" borderId="0" xfId="0" applyFont="1" applyFill="1" applyBorder="1" applyAlignment="1">
      <alignment horizontal="center" vertical="center" textRotation="90" wrapText="1"/>
    </xf>
    <xf numFmtId="0" fontId="141" fillId="7" borderId="0" xfId="0" applyFont="1" applyFill="1" applyAlignment="1">
      <alignment/>
    </xf>
    <xf numFmtId="0" fontId="124" fillId="0" borderId="12" xfId="0" applyFont="1" applyBorder="1" applyAlignment="1">
      <alignment vertical="top" wrapText="1"/>
    </xf>
    <xf numFmtId="0" fontId="4" fillId="0" borderId="12" xfId="0" applyFont="1" applyBorder="1" applyAlignment="1">
      <alignment wrapText="1"/>
    </xf>
    <xf numFmtId="0" fontId="4" fillId="0" borderId="12" xfId="0" applyFont="1" applyBorder="1" applyAlignment="1">
      <alignment horizontal="left" wrapText="1"/>
    </xf>
    <xf numFmtId="0" fontId="133" fillId="7" borderId="0" xfId="0" applyFont="1" applyFill="1" applyAlignment="1">
      <alignment/>
    </xf>
    <xf numFmtId="0" fontId="4" fillId="0" borderId="12" xfId="0" applyFont="1" applyBorder="1" applyAlignment="1">
      <alignment horizontal="left" vertical="center" wrapText="1"/>
    </xf>
    <xf numFmtId="0" fontId="4" fillId="0" borderId="12" xfId="0" applyFont="1" applyBorder="1" applyAlignment="1">
      <alignment horizontal="left" vertical="center" wrapText="1"/>
    </xf>
    <xf numFmtId="0" fontId="23" fillId="7" borderId="12" xfId="0" applyFont="1" applyFill="1" applyBorder="1" applyAlignment="1">
      <alignment horizontal="center" vertical="center"/>
    </xf>
    <xf numFmtId="0" fontId="124" fillId="0" borderId="12" xfId="0" applyFont="1" applyFill="1" applyBorder="1" applyAlignment="1">
      <alignment horizontal="left" vertical="top" wrapText="1"/>
    </xf>
    <xf numFmtId="0" fontId="124" fillId="0" borderId="12" xfId="0" applyFont="1" applyFill="1" applyBorder="1" applyAlignment="1">
      <alignment horizontal="left" vertical="center" wrapText="1"/>
    </xf>
    <xf numFmtId="0" fontId="124" fillId="0" borderId="17" xfId="0" applyFont="1" applyFill="1" applyBorder="1" applyAlignment="1">
      <alignment horizontal="left" vertical="center" wrapText="1"/>
    </xf>
    <xf numFmtId="0" fontId="127" fillId="7" borderId="12" xfId="0" applyFont="1" applyFill="1" applyBorder="1" applyAlignment="1">
      <alignment horizontal="center"/>
    </xf>
    <xf numFmtId="0" fontId="142" fillId="3" borderId="0" xfId="0" applyFont="1" applyFill="1" applyBorder="1" applyAlignment="1">
      <alignment horizontal="center" vertical="center" textRotation="90" wrapText="1"/>
    </xf>
    <xf numFmtId="0" fontId="143" fillId="3" borderId="0" xfId="0" applyFont="1" applyFill="1" applyAlignment="1">
      <alignment horizontal="center" vertical="center"/>
    </xf>
    <xf numFmtId="0" fontId="134" fillId="3" borderId="0" xfId="0" applyFont="1" applyFill="1" applyBorder="1" applyAlignment="1">
      <alignment horizontal="center" vertical="center" textRotation="90" wrapText="1"/>
    </xf>
    <xf numFmtId="0" fontId="124" fillId="0" borderId="13" xfId="0" applyFont="1" applyBorder="1" applyAlignment="1">
      <alignment horizontal="left" vertical="center" wrapText="1"/>
    </xf>
    <xf numFmtId="0" fontId="124" fillId="0" borderId="22" xfId="0" applyFont="1" applyBorder="1" applyAlignment="1">
      <alignment horizontal="left" vertical="center" wrapText="1"/>
    </xf>
    <xf numFmtId="0" fontId="124" fillId="0" borderId="21" xfId="0" applyFont="1" applyBorder="1" applyAlignment="1">
      <alignment horizontal="left" vertical="center" wrapText="1"/>
    </xf>
    <xf numFmtId="0" fontId="124" fillId="0" borderId="21" xfId="0" applyFont="1" applyBorder="1" applyAlignment="1">
      <alignment horizontal="left" wrapText="1"/>
    </xf>
    <xf numFmtId="0" fontId="124" fillId="0" borderId="13" xfId="0" applyFont="1" applyBorder="1" applyAlignment="1">
      <alignment horizontal="left" vertical="top" wrapText="1"/>
    </xf>
    <xf numFmtId="0" fontId="4" fillId="0" borderId="13" xfId="0" applyFont="1" applyBorder="1" applyAlignment="1">
      <alignment horizontal="left" vertical="center" wrapText="1"/>
    </xf>
    <xf numFmtId="0" fontId="124" fillId="0" borderId="0" xfId="0" applyFont="1" applyAlignment="1">
      <alignment horizontal="left" vertical="center" wrapText="1"/>
    </xf>
    <xf numFmtId="0" fontId="124" fillId="0" borderId="13" xfId="0" applyFont="1" applyBorder="1" applyAlignment="1">
      <alignment horizontal="center" vertical="center"/>
    </xf>
    <xf numFmtId="0" fontId="124" fillId="0" borderId="22" xfId="0" applyFont="1" applyBorder="1" applyAlignment="1">
      <alignment horizontal="center" vertical="center"/>
    </xf>
    <xf numFmtId="0" fontId="124" fillId="0" borderId="21" xfId="0" applyFont="1" applyBorder="1" applyAlignment="1">
      <alignment horizontal="center" vertical="center"/>
    </xf>
    <xf numFmtId="0" fontId="124" fillId="0" borderId="13" xfId="0" applyFont="1" applyBorder="1" applyAlignment="1">
      <alignment horizontal="center" vertical="center" wrapText="1"/>
    </xf>
    <xf numFmtId="0" fontId="124" fillId="0" borderId="22" xfId="0" applyFont="1" applyBorder="1" applyAlignment="1">
      <alignment horizontal="center" vertical="center" wrapText="1"/>
    </xf>
    <xf numFmtId="0" fontId="124" fillId="0" borderId="21" xfId="0" applyFont="1" applyBorder="1" applyAlignment="1">
      <alignment horizontal="center" vertical="center" wrapText="1"/>
    </xf>
    <xf numFmtId="0" fontId="124" fillId="0" borderId="12" xfId="0" applyFont="1" applyBorder="1" applyAlignment="1">
      <alignment horizontal="center" vertical="center"/>
    </xf>
    <xf numFmtId="0" fontId="124" fillId="0" borderId="17" xfId="0" applyFont="1" applyBorder="1" applyAlignment="1">
      <alignment horizontal="center" vertical="center" wrapText="1"/>
    </xf>
    <xf numFmtId="0" fontId="124" fillId="10" borderId="12" xfId="0" applyFont="1" applyFill="1" applyBorder="1" applyAlignment="1">
      <alignment wrapText="1"/>
    </xf>
    <xf numFmtId="0" fontId="124" fillId="10" borderId="12" xfId="0" applyFont="1" applyFill="1" applyBorder="1" applyAlignment="1">
      <alignment vertical="center" wrapText="1"/>
    </xf>
    <xf numFmtId="0" fontId="124" fillId="10" borderId="12" xfId="0" applyFont="1" applyFill="1" applyBorder="1" applyAlignment="1">
      <alignment horizontal="left" vertical="top" wrapText="1"/>
    </xf>
    <xf numFmtId="0" fontId="124" fillId="10" borderId="17" xfId="0" applyFont="1" applyFill="1" applyBorder="1" applyAlignment="1">
      <alignment horizontal="left" vertical="top" wrapText="1"/>
    </xf>
    <xf numFmtId="0" fontId="124" fillId="10" borderId="13" xfId="0" applyFont="1" applyFill="1" applyBorder="1" applyAlignment="1">
      <alignment horizontal="left" vertical="top" wrapText="1"/>
    </xf>
    <xf numFmtId="0" fontId="124" fillId="0" borderId="0" xfId="0" applyFont="1" applyAlignment="1">
      <alignment/>
    </xf>
    <xf numFmtId="0" fontId="123" fillId="0" borderId="15" xfId="0" applyFont="1" applyFill="1" applyBorder="1" applyAlignment="1">
      <alignment horizontal="center" vertical="center" wrapText="1"/>
    </xf>
    <xf numFmtId="0" fontId="123" fillId="0" borderId="12" xfId="0" applyFont="1" applyFill="1" applyBorder="1" applyAlignment="1" applyProtection="1">
      <alignment horizontal="center"/>
      <protection/>
    </xf>
    <xf numFmtId="0" fontId="123" fillId="0" borderId="12" xfId="0" applyFont="1" applyFill="1" applyBorder="1" applyAlignment="1" applyProtection="1">
      <alignment horizontal="center" vertical="center"/>
      <protection/>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horizontal="center"/>
      <protection/>
    </xf>
    <xf numFmtId="0" fontId="124" fillId="33" borderId="20" xfId="0" applyFont="1" applyFill="1" applyBorder="1" applyAlignment="1">
      <alignment horizontal="justify" vertical="center" wrapText="1"/>
    </xf>
    <xf numFmtId="0" fontId="123" fillId="0" borderId="21" xfId="0" applyFont="1" applyFill="1" applyBorder="1" applyAlignment="1" applyProtection="1">
      <alignment horizontal="center" vertical="center"/>
      <protection/>
    </xf>
    <xf numFmtId="0" fontId="23" fillId="7" borderId="25" xfId="0" applyFont="1" applyFill="1" applyBorder="1" applyAlignment="1">
      <alignment horizontal="left" vertical="center" wrapText="1"/>
    </xf>
    <xf numFmtId="0" fontId="144" fillId="7" borderId="26" xfId="0" applyFont="1" applyFill="1" applyBorder="1" applyAlignment="1">
      <alignment horizontal="center" wrapText="1"/>
    </xf>
    <xf numFmtId="0" fontId="123" fillId="0" borderId="12" xfId="0" applyFont="1" applyFill="1" applyBorder="1" applyAlignment="1" applyProtection="1">
      <alignment horizontal="center" vertical="center" wrapText="1"/>
      <protection/>
    </xf>
    <xf numFmtId="0" fontId="123" fillId="0" borderId="27" xfId="0" applyFont="1" applyFill="1" applyBorder="1" applyAlignment="1">
      <alignment horizontal="center" vertical="center" wrapText="1"/>
    </xf>
    <xf numFmtId="0" fontId="124" fillId="0" borderId="28" xfId="0" applyFont="1" applyBorder="1" applyAlignment="1">
      <alignment horizontal="left" vertical="center" wrapText="1"/>
    </xf>
    <xf numFmtId="0" fontId="144" fillId="7" borderId="26" xfId="0" applyFont="1" applyFill="1" applyBorder="1" applyAlignment="1">
      <alignment horizontal="center" vertical="center" wrapText="1"/>
    </xf>
    <xf numFmtId="0" fontId="123" fillId="0" borderId="29" xfId="0" applyFont="1" applyFill="1" applyBorder="1" applyAlignment="1" applyProtection="1">
      <alignment horizontal="center" vertical="center"/>
      <protection/>
    </xf>
    <xf numFmtId="0" fontId="123" fillId="0" borderId="13" xfId="0" applyFont="1" applyFill="1" applyBorder="1" applyAlignment="1" applyProtection="1">
      <alignment horizontal="center" vertical="center"/>
      <protection/>
    </xf>
    <xf numFmtId="0" fontId="124" fillId="0" borderId="29" xfId="0" applyFont="1" applyBorder="1" applyAlignment="1">
      <alignment horizontal="left" vertical="center" wrapText="1"/>
    </xf>
    <xf numFmtId="0" fontId="123" fillId="33" borderId="12" xfId="0" applyFont="1" applyFill="1" applyBorder="1" applyAlignment="1" applyProtection="1">
      <alignment vertical="center" wrapText="1"/>
      <protection/>
    </xf>
    <xf numFmtId="0" fontId="126" fillId="0" borderId="12" xfId="0" applyFont="1" applyBorder="1" applyAlignment="1">
      <alignment horizontal="center" vertical="center"/>
    </xf>
    <xf numFmtId="0" fontId="4" fillId="0" borderId="30" xfId="0" applyFont="1" applyFill="1" applyBorder="1" applyAlignment="1">
      <alignment horizontal="left" vertical="center" wrapText="1"/>
    </xf>
    <xf numFmtId="0" fontId="4" fillId="0" borderId="30" xfId="0" applyFont="1" applyFill="1" applyBorder="1" applyAlignment="1">
      <alignment horizontal="left" vertical="top" wrapText="1"/>
    </xf>
    <xf numFmtId="0" fontId="4" fillId="0" borderId="12" xfId="0" applyFont="1" applyFill="1" applyBorder="1" applyAlignment="1">
      <alignment horizontal="center" vertical="center" wrapText="1"/>
    </xf>
    <xf numFmtId="0" fontId="144" fillId="7" borderId="12" xfId="0" applyFont="1" applyFill="1" applyBorder="1" applyAlignment="1">
      <alignment horizontal="center" vertical="center" wrapText="1"/>
    </xf>
    <xf numFmtId="0" fontId="123" fillId="0" borderId="0" xfId="0" applyFont="1" applyFill="1" applyBorder="1" applyAlignment="1">
      <alignment horizontal="left" vertical="center" wrapText="1"/>
    </xf>
    <xf numFmtId="0" fontId="123" fillId="0" borderId="31" xfId="0" applyFont="1" applyFill="1" applyBorder="1" applyAlignment="1">
      <alignment horizontal="center" vertical="center" wrapText="1"/>
    </xf>
    <xf numFmtId="0" fontId="123"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124" fillId="0" borderId="35" xfId="0" applyFont="1" applyBorder="1" applyAlignment="1">
      <alignment horizontal="left" vertical="top" wrapText="1"/>
    </xf>
    <xf numFmtId="49" fontId="123" fillId="0" borderId="13" xfId="0" applyNumberFormat="1" applyFont="1" applyFill="1" applyBorder="1" applyAlignment="1" applyProtection="1">
      <alignment horizontal="center" vertical="center"/>
      <protection/>
    </xf>
    <xf numFmtId="0" fontId="4" fillId="0" borderId="12" xfId="0" applyFont="1" applyBorder="1" applyAlignment="1">
      <alignment horizontal="left" vertical="top" wrapText="1"/>
    </xf>
    <xf numFmtId="0" fontId="33" fillId="0" borderId="1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pplyProtection="1">
      <alignment horizontal="center" vertical="center"/>
      <protection/>
    </xf>
    <xf numFmtId="0" fontId="145" fillId="0" borderId="10" xfId="0" applyFont="1" applyFill="1" applyBorder="1" applyAlignment="1">
      <alignment horizontal="center" vertical="center" wrapText="1"/>
    </xf>
    <xf numFmtId="0" fontId="4" fillId="36" borderId="24" xfId="0"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Fill="1" applyBorder="1" applyAlignment="1">
      <alignment horizontal="left" vertical="center" wrapText="1"/>
    </xf>
    <xf numFmtId="0" fontId="4" fillId="36" borderId="30" xfId="0" applyFont="1" applyFill="1" applyBorder="1" applyAlignment="1">
      <alignment horizontal="left" vertical="center" wrapText="1"/>
    </xf>
    <xf numFmtId="0" fontId="123" fillId="0" borderId="38" xfId="0" applyFont="1" applyFill="1" applyBorder="1" applyAlignment="1">
      <alignment horizontal="center" vertical="center" wrapText="1"/>
    </xf>
    <xf numFmtId="0" fontId="123" fillId="0" borderId="39" xfId="0" applyFont="1" applyFill="1" applyBorder="1" applyAlignment="1">
      <alignment horizontal="center" vertical="center" wrapText="1"/>
    </xf>
    <xf numFmtId="0" fontId="123" fillId="0" borderId="40" xfId="0" applyFont="1" applyFill="1" applyBorder="1" applyAlignment="1">
      <alignment horizontal="center" vertical="center" wrapText="1"/>
    </xf>
    <xf numFmtId="0" fontId="123" fillId="0" borderId="41" xfId="0" applyFont="1" applyFill="1" applyBorder="1" applyAlignment="1">
      <alignment horizontal="left" vertical="center" wrapText="1"/>
    </xf>
    <xf numFmtId="0" fontId="123" fillId="0" borderId="42" xfId="0" applyFont="1" applyFill="1" applyBorder="1" applyAlignment="1">
      <alignment horizontal="center" vertical="center" wrapText="1"/>
    </xf>
    <xf numFmtId="0" fontId="145" fillId="0" borderId="31" xfId="0" applyFont="1" applyFill="1" applyBorder="1" applyAlignment="1">
      <alignment horizontal="center" vertical="center" wrapText="1"/>
    </xf>
    <xf numFmtId="0" fontId="23" fillId="7" borderId="43" xfId="0" applyFont="1" applyFill="1" applyBorder="1" applyAlignment="1">
      <alignment horizontal="left" vertical="center" wrapText="1"/>
    </xf>
    <xf numFmtId="0" fontId="127" fillId="7" borderId="13" xfId="0" applyFont="1" applyFill="1" applyBorder="1" applyAlignment="1">
      <alignment horizontal="center" vertical="center"/>
    </xf>
    <xf numFmtId="0" fontId="146" fillId="10" borderId="44" xfId="0" applyFont="1" applyFill="1" applyBorder="1" applyAlignment="1" applyProtection="1">
      <alignment horizontal="center" vertical="center" wrapText="1"/>
      <protection/>
    </xf>
    <xf numFmtId="0" fontId="146" fillId="10" borderId="13" xfId="0" applyFont="1" applyFill="1" applyBorder="1" applyAlignment="1" applyProtection="1">
      <alignment horizontal="center" vertical="center" wrapText="1"/>
      <protection/>
    </xf>
    <xf numFmtId="0" fontId="123" fillId="0" borderId="21" xfId="0" applyFont="1" applyFill="1" applyBorder="1" applyAlignment="1" applyProtection="1">
      <alignment horizontal="left" vertical="center" wrapText="1"/>
      <protection/>
    </xf>
    <xf numFmtId="0" fontId="123" fillId="33" borderId="21" xfId="0" applyFont="1" applyFill="1" applyBorder="1" applyAlignment="1" applyProtection="1">
      <alignment horizontal="center" vertical="center" wrapText="1"/>
      <protection/>
    </xf>
    <xf numFmtId="0" fontId="4" fillId="0" borderId="21" xfId="0" applyFont="1" applyFill="1" applyBorder="1" applyAlignment="1">
      <alignment horizontal="center" vertical="center" wrapText="1"/>
    </xf>
    <xf numFmtId="0" fontId="4" fillId="0" borderId="21" xfId="0" applyFont="1" applyFill="1" applyBorder="1" applyAlignment="1" applyProtection="1">
      <alignment horizontal="center" vertical="center"/>
      <protection/>
    </xf>
    <xf numFmtId="0" fontId="144" fillId="7" borderId="13" xfId="0" applyFont="1" applyFill="1" applyBorder="1" applyAlignment="1">
      <alignment horizontal="center" vertical="center" wrapText="1"/>
    </xf>
    <xf numFmtId="0" fontId="123" fillId="0" borderId="21" xfId="133" applyFont="1" applyFill="1" applyBorder="1" applyAlignment="1">
      <alignment horizontal="left" vertical="top" wrapText="1"/>
      <protection/>
    </xf>
    <xf numFmtId="0" fontId="23" fillId="7" borderId="45" xfId="0" applyFont="1" applyFill="1" applyBorder="1" applyAlignment="1">
      <alignment horizontal="center" vertical="center" wrapText="1"/>
    </xf>
    <xf numFmtId="0" fontId="124" fillId="0" borderId="21" xfId="0" applyFont="1" applyFill="1" applyBorder="1" applyAlignment="1">
      <alignment horizontal="left" vertical="top" wrapText="1"/>
    </xf>
    <xf numFmtId="0" fontId="123" fillId="0" borderId="21" xfId="0" applyFont="1" applyFill="1" applyBorder="1" applyAlignment="1" applyProtection="1">
      <alignment horizontal="center"/>
      <protection/>
    </xf>
    <xf numFmtId="0" fontId="123" fillId="33" borderId="31" xfId="0" applyFont="1" applyFill="1" applyBorder="1" applyAlignment="1">
      <alignment horizontal="center" vertical="center" wrapText="1"/>
    </xf>
    <xf numFmtId="0" fontId="123" fillId="10" borderId="12" xfId="0" applyFont="1" applyFill="1" applyBorder="1" applyAlignment="1">
      <alignment vertical="center" wrapText="1"/>
    </xf>
    <xf numFmtId="0" fontId="123" fillId="10" borderId="12" xfId="0" applyFont="1" applyFill="1" applyBorder="1" applyAlignment="1" applyProtection="1">
      <alignment vertical="center" wrapText="1"/>
      <protection/>
    </xf>
    <xf numFmtId="0" fontId="147" fillId="0" borderId="21" xfId="73" applyFont="1" applyBorder="1" applyAlignment="1">
      <alignment horizontal="center" vertical="center" wrapText="1"/>
    </xf>
    <xf numFmtId="0" fontId="4" fillId="0" borderId="21"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21" xfId="0" applyFont="1" applyBorder="1" applyAlignment="1">
      <alignment horizontal="center" vertical="center" wrapText="1"/>
    </xf>
    <xf numFmtId="0" fontId="4" fillId="0" borderId="21" xfId="0" applyFont="1" applyBorder="1" applyAlignment="1">
      <alignment horizontal="center" vertical="center" textRotation="90" wrapText="1"/>
    </xf>
    <xf numFmtId="0" fontId="148" fillId="0" borderId="0" xfId="0" applyFont="1" applyAlignment="1">
      <alignment horizontal="center" textRotation="90"/>
    </xf>
    <xf numFmtId="49" fontId="149" fillId="0" borderId="21" xfId="73" applyNumberFormat="1" applyFont="1" applyBorder="1" applyAlignment="1" applyProtection="1">
      <alignment horizontal="center" vertical="center" wrapText="1"/>
      <protection/>
    </xf>
    <xf numFmtId="0" fontId="150" fillId="0" borderId="21" xfId="73" applyFont="1" applyBorder="1" applyAlignment="1" applyProtection="1">
      <alignment horizontal="center" vertical="center" wrapText="1"/>
      <protection/>
    </xf>
    <xf numFmtId="0" fontId="46" fillId="0" borderId="21" xfId="0" applyFont="1" applyFill="1" applyBorder="1" applyAlignment="1" applyProtection="1">
      <alignment horizontal="center" vertical="center" wrapText="1"/>
      <protection/>
    </xf>
    <xf numFmtId="0" fontId="46" fillId="36" borderId="21" xfId="0" applyFont="1" applyFill="1" applyBorder="1" applyAlignment="1" applyProtection="1">
      <alignment horizontal="center" vertical="center" wrapText="1"/>
      <protection/>
    </xf>
    <xf numFmtId="0" fontId="46" fillId="0" borderId="12" xfId="0" applyFont="1" applyFill="1" applyBorder="1" applyAlignment="1">
      <alignment horizontal="center" vertical="center" wrapText="1"/>
    </xf>
    <xf numFmtId="0" fontId="46" fillId="0" borderId="12" xfId="0" applyFont="1" applyFill="1" applyBorder="1" applyAlignment="1" applyProtection="1">
      <alignment horizontal="center" vertical="center" wrapText="1"/>
      <protection/>
    </xf>
    <xf numFmtId="0" fontId="46" fillId="0" borderId="21" xfId="0" applyFont="1" applyBorder="1" applyAlignment="1">
      <alignment horizontal="center" vertical="center" wrapText="1"/>
    </xf>
    <xf numFmtId="0" fontId="51" fillId="0" borderId="21" xfId="73" applyFont="1" applyBorder="1" applyAlignment="1" applyProtection="1">
      <alignment horizontal="center" vertical="center" wrapText="1"/>
      <protection/>
    </xf>
    <xf numFmtId="0" fontId="147" fillId="0" borderId="21" xfId="73" applyFont="1" applyBorder="1" applyAlignment="1" applyProtection="1">
      <alignment horizontal="center" vertical="center" wrapText="1"/>
      <protection/>
    </xf>
    <xf numFmtId="0" fontId="151" fillId="0" borderId="21" xfId="73" applyFont="1" applyBorder="1" applyAlignment="1" applyProtection="1">
      <alignment horizontal="center" vertical="center" wrapText="1"/>
      <protection/>
    </xf>
    <xf numFmtId="0" fontId="124" fillId="0" borderId="2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52" fillId="0" borderId="12" xfId="0" applyFont="1" applyBorder="1" applyAlignment="1">
      <alignment horizontal="center" vertical="center"/>
    </xf>
    <xf numFmtId="0" fontId="123" fillId="33" borderId="21" xfId="0" applyFont="1" applyFill="1" applyBorder="1" applyAlignment="1" applyProtection="1">
      <alignment horizontal="center" vertical="center"/>
      <protection/>
    </xf>
    <xf numFmtId="0" fontId="123" fillId="0" borderId="12" xfId="0" applyFont="1" applyFill="1" applyBorder="1" applyAlignment="1">
      <alignment horizontal="center" vertical="center"/>
    </xf>
    <xf numFmtId="0" fontId="23" fillId="7" borderId="18" xfId="0" applyFont="1" applyFill="1" applyBorder="1" applyAlignment="1">
      <alignment horizontal="center" vertical="center" wrapText="1"/>
    </xf>
    <xf numFmtId="0" fontId="102" fillId="0" borderId="21" xfId="73" applyBorder="1" applyAlignment="1" applyProtection="1">
      <alignment vertical="center" wrapText="1"/>
      <protection/>
    </xf>
    <xf numFmtId="0" fontId="102" fillId="0" borderId="12" xfId="73" applyFill="1" applyBorder="1" applyAlignment="1" applyProtection="1">
      <alignment horizontal="center" vertical="top" wrapText="1"/>
      <protection/>
    </xf>
    <xf numFmtId="0" fontId="33" fillId="0" borderId="21" xfId="73" applyFont="1" applyBorder="1" applyAlignment="1" applyProtection="1">
      <alignment horizontal="center" vertical="center" wrapText="1"/>
      <protection/>
    </xf>
    <xf numFmtId="0" fontId="33" fillId="33" borderId="21" xfId="0" applyFont="1" applyFill="1" applyBorder="1" applyAlignment="1" applyProtection="1">
      <alignment horizontal="center" vertical="center" wrapText="1"/>
      <protection/>
    </xf>
    <xf numFmtId="0" fontId="123" fillId="0" borderId="22" xfId="0" applyFont="1" applyFill="1" applyBorder="1" applyAlignment="1" applyProtection="1">
      <alignment horizontal="center" vertical="center" wrapText="1"/>
      <protection/>
    </xf>
    <xf numFmtId="0" fontId="123" fillId="33" borderId="22" xfId="0" applyFont="1" applyFill="1" applyBorder="1" applyAlignment="1" applyProtection="1">
      <alignment vertical="center" wrapText="1"/>
      <protection/>
    </xf>
    <xf numFmtId="0" fontId="124" fillId="0" borderId="22" xfId="0" applyFont="1" applyBorder="1" applyAlignment="1">
      <alignment vertical="center" wrapText="1"/>
    </xf>
    <xf numFmtId="0" fontId="102" fillId="0" borderId="22" xfId="73" applyBorder="1" applyAlignment="1" applyProtection="1">
      <alignment vertical="center" wrapText="1"/>
      <protection/>
    </xf>
    <xf numFmtId="0" fontId="123" fillId="33" borderId="22" xfId="0" applyFont="1" applyFill="1" applyBorder="1" applyAlignment="1" applyProtection="1">
      <alignment horizontal="center" vertical="center" wrapText="1"/>
      <protection/>
    </xf>
    <xf numFmtId="0" fontId="123" fillId="0" borderId="12" xfId="0" applyFont="1" applyFill="1" applyBorder="1" applyAlignment="1">
      <alignment vertical="top" wrapText="1"/>
    </xf>
    <xf numFmtId="0" fontId="144" fillId="7" borderId="12" xfId="0" applyFont="1" applyFill="1" applyBorder="1" applyAlignment="1" applyProtection="1">
      <alignment horizontal="center" vertical="center" wrapText="1"/>
      <protection/>
    </xf>
    <xf numFmtId="0" fontId="127" fillId="7" borderId="12" xfId="0" applyFont="1" applyFill="1" applyBorder="1" applyAlignment="1">
      <alignment horizontal="center" vertical="center" wrapText="1"/>
    </xf>
    <xf numFmtId="0" fontId="153" fillId="7" borderId="12" xfId="73" applyFont="1" applyFill="1" applyBorder="1" applyAlignment="1" applyProtection="1">
      <alignment horizontal="center" vertical="center" wrapText="1"/>
      <protection/>
    </xf>
    <xf numFmtId="0" fontId="102" fillId="0" borderId="12" xfId="73" applyFont="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53" fillId="0" borderId="12" xfId="73" applyFont="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protection/>
    </xf>
    <xf numFmtId="0" fontId="33" fillId="36" borderId="12" xfId="0" applyFont="1" applyFill="1" applyBorder="1" applyAlignment="1" applyProtection="1">
      <alignment horizontal="center" vertical="center" wrapText="1"/>
      <protection/>
    </xf>
    <xf numFmtId="0" fontId="53" fillId="0" borderId="12" xfId="73" applyFont="1" applyBorder="1" applyAlignment="1" applyProtection="1">
      <alignment horizontal="center" vertical="top" wrapText="1"/>
      <protection/>
    </xf>
    <xf numFmtId="0" fontId="102" fillId="0" borderId="12" xfId="73" applyFont="1" applyBorder="1" applyAlignment="1" applyProtection="1">
      <alignment horizontal="center" vertical="center" wrapText="1"/>
      <protection/>
    </xf>
    <xf numFmtId="0" fontId="154" fillId="0" borderId="12" xfId="73" applyFont="1" applyBorder="1" applyAlignment="1" applyProtection="1">
      <alignment horizontal="center" vertical="center" wrapText="1"/>
      <protection/>
    </xf>
    <xf numFmtId="0" fontId="124" fillId="0" borderId="12" xfId="0" applyFont="1" applyBorder="1" applyAlignment="1">
      <alignment horizontal="center" vertical="center" textRotation="90" wrapText="1"/>
    </xf>
    <xf numFmtId="0" fontId="102" fillId="0" borderId="12" xfId="73" applyFont="1" applyBorder="1" applyAlignment="1" applyProtection="1">
      <alignment horizontal="center" vertical="center" textRotation="90" wrapText="1"/>
      <protection/>
    </xf>
    <xf numFmtId="0" fontId="136" fillId="7" borderId="12" xfId="0" applyFont="1" applyFill="1" applyBorder="1" applyAlignment="1">
      <alignment horizontal="center" vertical="center"/>
    </xf>
    <xf numFmtId="0" fontId="4" fillId="36" borderId="21" xfId="0" applyFont="1" applyFill="1" applyBorder="1" applyAlignment="1" applyProtection="1">
      <alignment vertical="center" wrapText="1"/>
      <protection/>
    </xf>
    <xf numFmtId="0" fontId="4" fillId="0" borderId="21" xfId="0" applyFont="1" applyBorder="1" applyAlignment="1">
      <alignment vertical="center" wrapText="1"/>
    </xf>
    <xf numFmtId="0" fontId="102" fillId="0" borderId="21" xfId="73" applyFont="1" applyBorder="1" applyAlignment="1" applyProtection="1">
      <alignment vertical="center" wrapText="1"/>
      <protection/>
    </xf>
    <xf numFmtId="0" fontId="102" fillId="0" borderId="21" xfId="73" applyFont="1" applyBorder="1" applyAlignment="1" applyProtection="1">
      <alignment vertical="center" wrapText="1"/>
      <protection/>
    </xf>
    <xf numFmtId="0" fontId="102" fillId="0" borderId="21" xfId="73" applyFont="1" applyBorder="1" applyAlignment="1" applyProtection="1">
      <alignment horizontal="center" vertical="center" wrapText="1"/>
      <protection/>
    </xf>
    <xf numFmtId="0" fontId="155" fillId="0" borderId="13" xfId="0" applyFont="1" applyFill="1" applyBorder="1" applyAlignment="1">
      <alignment horizontal="center" vertical="center" wrapText="1"/>
    </xf>
    <xf numFmtId="0" fontId="102" fillId="0" borderId="12" xfId="73" applyFont="1" applyBorder="1" applyAlignment="1" applyProtection="1">
      <alignment horizontal="center" vertical="center"/>
      <protection/>
    </xf>
    <xf numFmtId="0" fontId="127" fillId="7" borderId="12" xfId="0" applyFont="1" applyFill="1" applyBorder="1" applyAlignment="1">
      <alignment/>
    </xf>
    <xf numFmtId="0" fontId="127" fillId="7" borderId="12" xfId="0" applyFont="1" applyFill="1" applyBorder="1" applyAlignment="1">
      <alignment/>
    </xf>
    <xf numFmtId="0" fontId="156" fillId="0" borderId="21" xfId="0" applyFont="1" applyFill="1" applyBorder="1" applyAlignment="1" applyProtection="1">
      <alignment horizontal="center" vertical="center" wrapText="1"/>
      <protection/>
    </xf>
    <xf numFmtId="0" fontId="156" fillId="33" borderId="21" xfId="0" applyFont="1" applyFill="1" applyBorder="1" applyAlignment="1" applyProtection="1">
      <alignment horizontal="center" vertical="center" wrapText="1"/>
      <protection/>
    </xf>
    <xf numFmtId="0" fontId="157" fillId="0" borderId="12" xfId="0" applyFont="1" applyBorder="1" applyAlignment="1">
      <alignment horizontal="center" vertical="center"/>
    </xf>
    <xf numFmtId="0" fontId="4" fillId="0" borderId="18" xfId="0" applyFont="1" applyFill="1" applyBorder="1" applyAlignment="1">
      <alignment horizontal="center" vertical="center" wrapText="1"/>
    </xf>
    <xf numFmtId="0" fontId="27" fillId="36" borderId="21" xfId="0" applyFont="1" applyFill="1" applyBorder="1" applyAlignment="1" applyProtection="1">
      <alignment horizontal="center" vertical="center" wrapText="1"/>
      <protection/>
    </xf>
    <xf numFmtId="0" fontId="102" fillId="0" borderId="21" xfId="73" applyFont="1" applyBorder="1" applyAlignment="1" applyProtection="1">
      <alignment horizontal="center" vertical="center" wrapText="1"/>
      <protection/>
    </xf>
    <xf numFmtId="0" fontId="156" fillId="33" borderId="21" xfId="0" applyFont="1" applyFill="1" applyBorder="1" applyAlignment="1" applyProtection="1">
      <alignment vertical="center" wrapText="1"/>
      <protection/>
    </xf>
    <xf numFmtId="0" fontId="35" fillId="0" borderId="12" xfId="73" applyFont="1" applyBorder="1" applyAlignment="1" applyProtection="1">
      <alignment horizontal="center" vertical="center" wrapText="1"/>
      <protection/>
    </xf>
    <xf numFmtId="0" fontId="147" fillId="0" borderId="21" xfId="73" applyFont="1" applyFill="1" applyBorder="1" applyAlignment="1" applyProtection="1">
      <alignment horizontal="center" vertical="center" wrapText="1"/>
      <protection/>
    </xf>
    <xf numFmtId="0" fontId="102" fillId="0" borderId="21" xfId="73" applyBorder="1" applyAlignment="1" applyProtection="1">
      <alignment horizontal="center" vertical="center" wrapText="1"/>
      <protection/>
    </xf>
    <xf numFmtId="0" fontId="27" fillId="36" borderId="21" xfId="0" applyFont="1" applyFill="1" applyBorder="1" applyAlignment="1" applyProtection="1">
      <alignment vertical="center" wrapText="1"/>
      <protection/>
    </xf>
    <xf numFmtId="0" fontId="27" fillId="0" borderId="21" xfId="0" applyFont="1" applyBorder="1" applyAlignment="1">
      <alignment vertical="center" wrapText="1"/>
    </xf>
    <xf numFmtId="0" fontId="57" fillId="36" borderId="0" xfId="0" applyFont="1" applyFill="1" applyAlignment="1">
      <alignment horizontal="center" vertical="center" wrapText="1"/>
    </xf>
    <xf numFmtId="0" fontId="102" fillId="0" borderId="12" xfId="73" applyBorder="1" applyAlignment="1">
      <alignment horizontal="center" vertical="center" wrapText="1"/>
    </xf>
    <xf numFmtId="0" fontId="47" fillId="0" borderId="12" xfId="73" applyFont="1" applyBorder="1" applyAlignment="1">
      <alignment horizontal="center" vertical="center"/>
    </xf>
    <xf numFmtId="0" fontId="158" fillId="0" borderId="0" xfId="0" applyFont="1" applyAlignment="1">
      <alignment horizontal="center" vertical="center" wrapText="1"/>
    </xf>
    <xf numFmtId="0" fontId="102" fillId="0" borderId="21" xfId="73" applyBorder="1" applyAlignment="1">
      <alignment horizontal="center" vertical="center" wrapText="1"/>
    </xf>
    <xf numFmtId="0" fontId="158" fillId="0" borderId="0" xfId="0" applyFont="1" applyAlignment="1">
      <alignment horizontal="center" vertical="center"/>
    </xf>
    <xf numFmtId="0" fontId="4" fillId="37" borderId="12" xfId="0" applyFont="1" applyFill="1" applyBorder="1" applyAlignment="1">
      <alignment horizontal="center" vertical="center" wrapText="1"/>
    </xf>
    <xf numFmtId="0" fontId="19" fillId="0" borderId="12" xfId="0" applyFont="1" applyBorder="1" applyAlignment="1">
      <alignment horizontal="center" vertical="center" wrapText="1"/>
    </xf>
    <xf numFmtId="0" fontId="59" fillId="37" borderId="12" xfId="0" applyFont="1" applyFill="1" applyBorder="1" applyAlignment="1">
      <alignment horizontal="center"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wrapText="1"/>
    </xf>
    <xf numFmtId="0" fontId="4" fillId="0" borderId="17" xfId="0" applyFont="1" applyFill="1" applyBorder="1" applyAlignment="1" applyProtection="1">
      <alignment horizontal="left" vertical="center" wrapText="1"/>
      <protection/>
    </xf>
    <xf numFmtId="0" fontId="27" fillId="0" borderId="17" xfId="0" applyFont="1" applyFill="1" applyBorder="1" applyAlignment="1" applyProtection="1">
      <alignment horizontal="left" vertical="center" wrapText="1"/>
      <protection/>
    </xf>
    <xf numFmtId="0" fontId="123" fillId="33" borderId="21" xfId="0" applyFont="1" applyFill="1" applyBorder="1" applyAlignment="1" applyProtection="1">
      <alignment horizontal="left" vertical="center" wrapText="1"/>
      <protection/>
    </xf>
    <xf numFmtId="0" fontId="60" fillId="0" borderId="12" xfId="0" applyFont="1" applyBorder="1" applyAlignment="1">
      <alignment horizontal="center" vertical="center" wrapText="1"/>
    </xf>
    <xf numFmtId="0" fontId="61" fillId="0" borderId="21" xfId="73" applyFont="1" applyBorder="1" applyAlignment="1" applyProtection="1">
      <alignment horizontal="center" vertical="center" wrapText="1"/>
      <protection/>
    </xf>
    <xf numFmtId="0" fontId="62" fillId="0" borderId="0" xfId="73" applyFont="1" applyAlignment="1" applyProtection="1">
      <alignment horizontal="center" vertical="center" wrapText="1"/>
      <protection/>
    </xf>
    <xf numFmtId="0" fontId="62" fillId="0" borderId="21" xfId="73" applyFont="1" applyBorder="1" applyAlignment="1" applyProtection="1">
      <alignment horizontal="center" vertical="center" wrapText="1"/>
      <protection/>
    </xf>
    <xf numFmtId="0" fontId="123" fillId="33" borderId="13" xfId="0" applyFont="1" applyFill="1" applyBorder="1" applyAlignment="1" applyProtection="1">
      <alignment horizontal="center" vertical="center" wrapText="1"/>
      <protection/>
    </xf>
    <xf numFmtId="0" fontId="62" fillId="0" borderId="13" xfId="73" applyFont="1" applyBorder="1" applyAlignment="1" applyProtection="1">
      <alignment horizontal="center" vertical="center" wrapText="1"/>
      <protection/>
    </xf>
    <xf numFmtId="0" fontId="62" fillId="0" borderId="12" xfId="73" applyFont="1" applyBorder="1" applyAlignment="1" applyProtection="1">
      <alignment horizontal="center" vertical="center" wrapText="1"/>
      <protection/>
    </xf>
    <xf numFmtId="0" fontId="36" fillId="0" borderId="21" xfId="73" applyFont="1" applyBorder="1" applyAlignment="1" applyProtection="1">
      <alignment horizontal="center" vertical="center" textRotation="255" wrapText="1"/>
      <protection/>
    </xf>
    <xf numFmtId="0" fontId="159" fillId="0" borderId="12" xfId="0" applyFont="1" applyBorder="1" applyAlignment="1">
      <alignment horizontal="center" vertical="center" wrapText="1"/>
    </xf>
    <xf numFmtId="0" fontId="62" fillId="0" borderId="12" xfId="73" applyFont="1" applyBorder="1" applyAlignment="1" applyProtection="1">
      <alignment horizontal="center" vertical="center" wrapText="1"/>
      <protection/>
    </xf>
    <xf numFmtId="0" fontId="123" fillId="0" borderId="21" xfId="0" applyFont="1" applyFill="1" applyBorder="1" applyAlignment="1">
      <alignment horizontal="center" vertical="center" wrapText="1"/>
    </xf>
    <xf numFmtId="0" fontId="128" fillId="0" borderId="21" xfId="0" applyFont="1" applyBorder="1" applyAlignment="1">
      <alignment horizontal="center" vertical="center"/>
    </xf>
    <xf numFmtId="0" fontId="64" fillId="0" borderId="21" xfId="73" applyFont="1" applyBorder="1" applyAlignment="1" applyProtection="1">
      <alignment horizontal="center" vertical="center" wrapText="1"/>
      <protection/>
    </xf>
    <xf numFmtId="0" fontId="65" fillId="0" borderId="21" xfId="73" applyFont="1" applyBorder="1" applyAlignment="1" applyProtection="1">
      <alignment horizontal="center" vertical="center" wrapText="1"/>
      <protection/>
    </xf>
    <xf numFmtId="0" fontId="160" fillId="33" borderId="21" xfId="0" applyFont="1" applyFill="1" applyBorder="1" applyAlignment="1" applyProtection="1">
      <alignment horizontal="center" vertical="center" wrapText="1"/>
      <protection/>
    </xf>
    <xf numFmtId="0" fontId="144" fillId="7" borderId="12" xfId="0" applyFont="1" applyFill="1" applyBorder="1" applyAlignment="1" applyProtection="1">
      <alignment horizontal="center"/>
      <protection/>
    </xf>
    <xf numFmtId="0" fontId="136" fillId="7" borderId="12" xfId="0" applyFont="1" applyFill="1" applyBorder="1" applyAlignment="1">
      <alignment horizontal="center"/>
    </xf>
    <xf numFmtId="0" fontId="123" fillId="0" borderId="12" xfId="0" applyFont="1" applyFill="1" applyBorder="1" applyAlignment="1" quotePrefix="1">
      <alignment horizontal="center" vertical="center" wrapText="1"/>
    </xf>
    <xf numFmtId="0" fontId="123" fillId="0" borderId="12" xfId="0" applyFont="1" applyFill="1" applyBorder="1" applyAlignment="1" applyProtection="1" quotePrefix="1">
      <alignment horizontal="center" vertical="center" wrapText="1"/>
      <protection/>
    </xf>
    <xf numFmtId="0" fontId="36" fillId="0" borderId="12" xfId="73" applyFont="1" applyFill="1" applyBorder="1" applyAlignment="1">
      <alignment horizontal="center" vertical="center" wrapText="1"/>
    </xf>
    <xf numFmtId="0" fontId="67" fillId="0" borderId="12" xfId="0" applyFont="1" applyBorder="1" applyAlignment="1">
      <alignment horizontal="center" vertical="center" wrapText="1"/>
    </xf>
    <xf numFmtId="0" fontId="102" fillId="0" borderId="12" xfId="73" applyFill="1" applyBorder="1" applyAlignment="1">
      <alignment vertical="top" wrapText="1"/>
    </xf>
    <xf numFmtId="0" fontId="0" fillId="0" borderId="12" xfId="0" applyNumberFormat="1" applyFont="1" applyBorder="1" applyAlignment="1">
      <alignment horizontal="center" vertical="center" wrapText="1"/>
    </xf>
    <xf numFmtId="0" fontId="66" fillId="0" borderId="12" xfId="88" applyFont="1" applyBorder="1" applyAlignment="1" applyProtection="1">
      <alignment horizontal="center" vertical="center" wrapText="1"/>
      <protection/>
    </xf>
    <xf numFmtId="0" fontId="123" fillId="33" borderId="12" xfId="0" applyFont="1" applyFill="1" applyBorder="1" applyAlignment="1" applyProtection="1" quotePrefix="1">
      <alignment horizontal="center" vertical="center" wrapText="1"/>
      <protection/>
    </xf>
    <xf numFmtId="0" fontId="33" fillId="33" borderId="12"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107" fillId="0" borderId="12" xfId="88" applyBorder="1" applyAlignment="1" applyProtection="1">
      <alignment horizontal="center" vertical="center" wrapText="1"/>
      <protection/>
    </xf>
    <xf numFmtId="49" fontId="123" fillId="33" borderId="12" xfId="0" applyNumberFormat="1" applyFont="1" applyFill="1" applyBorder="1" applyAlignment="1" applyProtection="1">
      <alignment horizontal="center" vertical="center" wrapText="1"/>
      <protection/>
    </xf>
    <xf numFmtId="0" fontId="161" fillId="0" borderId="12" xfId="88" applyFont="1" applyBorder="1" applyAlignment="1" applyProtection="1">
      <alignment horizontal="center" vertical="center" wrapText="1"/>
      <protection/>
    </xf>
    <xf numFmtId="0" fontId="107" fillId="0" borderId="12" xfId="88" applyBorder="1" applyAlignment="1" applyProtection="1">
      <alignment vertical="center" wrapText="1"/>
      <protection/>
    </xf>
    <xf numFmtId="0" fontId="123" fillId="33" borderId="12" xfId="0" applyFont="1" applyFill="1" applyBorder="1" applyAlignment="1" applyProtection="1">
      <alignment horizontal="center" vertical="top" wrapText="1"/>
      <protection/>
    </xf>
    <xf numFmtId="0" fontId="124" fillId="0" borderId="12" xfId="0" applyFont="1" applyBorder="1" applyAlignment="1">
      <alignment horizontal="center" vertical="top" wrapText="1"/>
    </xf>
    <xf numFmtId="0" fontId="102" fillId="0" borderId="12" xfId="73" applyBorder="1" applyAlignment="1">
      <alignment horizontal="center" vertical="top" wrapText="1"/>
    </xf>
    <xf numFmtId="0" fontId="102" fillId="0" borderId="12" xfId="73" applyBorder="1" applyAlignment="1">
      <alignment vertical="center" wrapText="1"/>
    </xf>
    <xf numFmtId="0" fontId="124" fillId="0" borderId="12" xfId="0" applyFont="1" applyBorder="1" applyAlignment="1">
      <alignment vertical="center" wrapText="1"/>
    </xf>
    <xf numFmtId="0" fontId="0" fillId="0" borderId="12" xfId="0" applyBorder="1" applyAlignment="1">
      <alignment horizontal="center" vertical="center"/>
    </xf>
    <xf numFmtId="0" fontId="162" fillId="27" borderId="1" xfId="72" applyFont="1" applyAlignment="1">
      <alignment horizontal="center" vertical="center"/>
    </xf>
    <xf numFmtId="0" fontId="123" fillId="1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26" fillId="0" borderId="0" xfId="0" applyFont="1" applyAlignment="1">
      <alignment horizontal="center" vertical="center"/>
    </xf>
    <xf numFmtId="0" fontId="124" fillId="0" borderId="0" xfId="0" applyFont="1" applyAlignment="1">
      <alignment horizontal="left" vertical="top" wrapText="1"/>
    </xf>
    <xf numFmtId="0" fontId="123" fillId="0" borderId="18" xfId="0" applyFont="1" applyFill="1" applyBorder="1" applyAlignment="1">
      <alignment horizontal="left" vertical="top" wrapText="1"/>
    </xf>
    <xf numFmtId="0" fontId="124" fillId="0" borderId="18" xfId="0" applyFont="1" applyBorder="1" applyAlignment="1">
      <alignment horizontal="left" vertical="top" wrapText="1"/>
    </xf>
    <xf numFmtId="0" fontId="124" fillId="0" borderId="18" xfId="0" applyFont="1" applyBorder="1" applyAlignment="1">
      <alignment horizontal="left" vertical="top"/>
    </xf>
    <xf numFmtId="0" fontId="123" fillId="0" borderId="13" xfId="0" applyFont="1" applyFill="1" applyBorder="1" applyAlignment="1">
      <alignment horizontal="center" vertical="center"/>
    </xf>
    <xf numFmtId="0" fontId="33" fillId="0" borderId="13" xfId="0" applyFont="1" applyFill="1" applyBorder="1" applyAlignment="1">
      <alignment horizontal="center" vertical="center" wrapText="1"/>
    </xf>
    <xf numFmtId="0" fontId="123" fillId="0" borderId="46" xfId="133" applyFont="1" applyFill="1" applyBorder="1" applyAlignment="1">
      <alignment horizontal="left" vertical="top" wrapText="1"/>
      <protection/>
    </xf>
    <xf numFmtId="0" fontId="4" fillId="0" borderId="0" xfId="0" applyFont="1" applyAlignment="1">
      <alignment horizontal="left" vertical="top" wrapText="1"/>
    </xf>
    <xf numFmtId="0" fontId="4" fillId="36" borderId="12"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Fill="1" applyBorder="1" applyAlignment="1">
      <alignment horizontal="center" vertical="center" wrapText="1"/>
    </xf>
    <xf numFmtId="0" fontId="4" fillId="0" borderId="47" xfId="0" applyFont="1" applyBorder="1" applyAlignment="1">
      <alignment horizontal="center" vertical="center" wrapText="1"/>
    </xf>
    <xf numFmtId="0" fontId="123" fillId="0" borderId="17" xfId="0" applyFont="1" applyFill="1" applyBorder="1" applyAlignment="1">
      <alignment horizontal="center" vertical="center" wrapText="1"/>
    </xf>
    <xf numFmtId="0" fontId="123" fillId="0" borderId="13" xfId="0" applyFont="1" applyFill="1" applyBorder="1" applyAlignment="1" quotePrefix="1">
      <alignment horizontal="center" vertical="center" wrapText="1"/>
    </xf>
    <xf numFmtId="0" fontId="124" fillId="0" borderId="13" xfId="0" applyFont="1" applyFill="1" applyBorder="1" applyAlignment="1">
      <alignment horizontal="center" vertical="center" wrapText="1"/>
    </xf>
    <xf numFmtId="1" fontId="124" fillId="0" borderId="13" xfId="0" applyNumberFormat="1" applyFont="1" applyFill="1" applyBorder="1" applyAlignment="1">
      <alignment horizontal="center" vertical="center" wrapText="1"/>
    </xf>
    <xf numFmtId="0" fontId="123" fillId="0" borderId="13" xfId="0" applyFont="1" applyFill="1" applyBorder="1" applyAlignment="1">
      <alignment horizontal="left" vertical="center" wrapText="1"/>
    </xf>
    <xf numFmtId="0" fontId="136" fillId="15" borderId="26" xfId="0" applyFont="1" applyFill="1" applyBorder="1" applyAlignment="1">
      <alignment horizontal="center" vertical="center"/>
    </xf>
    <xf numFmtId="0" fontId="123" fillId="10" borderId="12" xfId="133" applyFont="1" applyFill="1" applyBorder="1" applyAlignment="1" applyProtection="1">
      <alignment horizontal="center" vertical="center" wrapText="1"/>
      <protection/>
    </xf>
    <xf numFmtId="0" fontId="124" fillId="33" borderId="21" xfId="0" applyFont="1" applyFill="1" applyBorder="1" applyAlignment="1">
      <alignment horizontal="center" vertical="center" wrapText="1"/>
    </xf>
    <xf numFmtId="0" fontId="124" fillId="33" borderId="13" xfId="0" applyFont="1" applyFill="1" applyBorder="1" applyAlignment="1">
      <alignment vertical="center" wrapText="1"/>
    </xf>
    <xf numFmtId="0" fontId="124" fillId="33" borderId="22" xfId="0" applyFont="1" applyFill="1" applyBorder="1" applyAlignment="1">
      <alignment vertical="center" wrapText="1"/>
    </xf>
    <xf numFmtId="0" fontId="124" fillId="33" borderId="22" xfId="0" applyFont="1" applyFill="1" applyBorder="1" applyAlignment="1">
      <alignment horizontal="center" vertical="center"/>
    </xf>
    <xf numFmtId="0" fontId="4" fillId="33" borderId="21" xfId="0" applyFont="1" applyFill="1" applyBorder="1" applyAlignment="1">
      <alignment horizontal="center" vertical="center" wrapText="1"/>
    </xf>
    <xf numFmtId="0" fontId="124" fillId="33" borderId="21" xfId="0" applyFont="1" applyFill="1" applyBorder="1" applyAlignment="1">
      <alignment horizontal="center" vertical="center"/>
    </xf>
    <xf numFmtId="0" fontId="4" fillId="33" borderId="21" xfId="0" applyFont="1" applyFill="1" applyBorder="1" applyAlignment="1">
      <alignment horizontal="center" vertical="center"/>
    </xf>
    <xf numFmtId="0" fontId="124" fillId="33" borderId="13" xfId="0" applyFont="1" applyFill="1" applyBorder="1" applyAlignment="1">
      <alignment horizontal="center" vertical="center"/>
    </xf>
    <xf numFmtId="0" fontId="124" fillId="33" borderId="12" xfId="0" applyFont="1" applyFill="1" applyBorder="1" applyAlignment="1">
      <alignment/>
    </xf>
    <xf numFmtId="0" fontId="125" fillId="0" borderId="12" xfId="0" applyFont="1" applyBorder="1" applyAlignment="1">
      <alignment horizontal="center" vertical="center"/>
    </xf>
    <xf numFmtId="0" fontId="125" fillId="7" borderId="12" xfId="0" applyFont="1" applyFill="1" applyBorder="1" applyAlignment="1">
      <alignment horizontal="center" vertical="center"/>
    </xf>
    <xf numFmtId="0" fontId="137" fillId="7" borderId="12" xfId="0" applyFont="1" applyFill="1" applyBorder="1" applyAlignment="1">
      <alignment/>
    </xf>
    <xf numFmtId="0" fontId="137" fillId="7" borderId="12" xfId="0" applyFont="1" applyFill="1" applyBorder="1" applyAlignment="1">
      <alignment horizontal="center" vertical="center"/>
    </xf>
    <xf numFmtId="0" fontId="123" fillId="0" borderId="12" xfId="133" applyFont="1" applyFill="1" applyBorder="1" applyAlignment="1" applyProtection="1">
      <alignment horizontal="center" vertical="center" wrapText="1"/>
      <protection/>
    </xf>
    <xf numFmtId="0" fontId="146" fillId="0" borderId="12" xfId="133" applyFont="1" applyFill="1" applyBorder="1" applyAlignment="1" applyProtection="1">
      <alignment horizontal="center" vertical="center" wrapText="1"/>
      <protection/>
    </xf>
    <xf numFmtId="0" fontId="125" fillId="0" borderId="12" xfId="0" applyFont="1" applyFill="1" applyBorder="1" applyAlignment="1">
      <alignment horizontal="center" vertical="center"/>
    </xf>
    <xf numFmtId="0" fontId="4" fillId="0" borderId="12" xfId="133" applyFont="1" applyFill="1" applyBorder="1" applyAlignment="1" applyProtection="1">
      <alignment horizontal="center" vertical="center" wrapText="1"/>
      <protection/>
    </xf>
    <xf numFmtId="0" fontId="5" fillId="0" borderId="12" xfId="133" applyFont="1" applyFill="1" applyBorder="1" applyAlignment="1" applyProtection="1">
      <alignment horizontal="center" vertical="center" wrapText="1"/>
      <protection/>
    </xf>
    <xf numFmtId="0" fontId="4" fillId="0" borderId="12" xfId="0" applyFont="1" applyFill="1" applyBorder="1" applyAlignment="1">
      <alignment horizontal="center" vertical="center"/>
    </xf>
    <xf numFmtId="0" fontId="123" fillId="0" borderId="12" xfId="133" applyNumberFormat="1" applyFont="1" applyFill="1" applyBorder="1" applyAlignment="1" applyProtection="1">
      <alignment horizontal="center" vertical="center" wrapText="1"/>
      <protection/>
    </xf>
    <xf numFmtId="49" fontId="146" fillId="0" borderId="12" xfId="133" applyNumberFormat="1" applyFont="1" applyFill="1" applyBorder="1" applyAlignment="1" applyProtection="1">
      <alignment horizontal="center" vertical="center" wrapText="1"/>
      <protection/>
    </xf>
    <xf numFmtId="49" fontId="124" fillId="0" borderId="12" xfId="0" applyNumberFormat="1" applyFont="1" applyFill="1" applyBorder="1" applyAlignment="1">
      <alignment horizontal="center" vertical="center"/>
    </xf>
    <xf numFmtId="0" fontId="124" fillId="0" borderId="12" xfId="0" applyNumberFormat="1" applyFont="1" applyFill="1" applyBorder="1" applyAlignment="1">
      <alignment horizontal="center" vertical="center"/>
    </xf>
    <xf numFmtId="0" fontId="123" fillId="0" borderId="12" xfId="133" applyFont="1" applyFill="1" applyBorder="1" applyAlignment="1" applyProtection="1">
      <alignment horizontal="left" vertical="top" wrapText="1"/>
      <protection locked="0"/>
    </xf>
    <xf numFmtId="0" fontId="123" fillId="0" borderId="21" xfId="133" applyFont="1" applyFill="1" applyBorder="1" applyAlignment="1" applyProtection="1">
      <alignment horizontal="left" vertical="top" wrapText="1"/>
      <protection locked="0"/>
    </xf>
    <xf numFmtId="0" fontId="4" fillId="0" borderId="12" xfId="133" applyFont="1" applyFill="1" applyBorder="1" applyAlignment="1" applyProtection="1">
      <alignment horizontal="left" vertical="top" wrapText="1"/>
      <protection locked="0"/>
    </xf>
    <xf numFmtId="0" fontId="146" fillId="0" borderId="12" xfId="133" applyFont="1" applyFill="1" applyBorder="1" applyAlignment="1" applyProtection="1">
      <alignment horizontal="left" vertical="top" wrapText="1"/>
      <protection/>
    </xf>
    <xf numFmtId="0" fontId="125" fillId="0" borderId="12" xfId="0" applyFont="1" applyFill="1" applyBorder="1" applyAlignment="1">
      <alignment horizontal="left" vertical="top"/>
    </xf>
    <xf numFmtId="0" fontId="5" fillId="0" borderId="12" xfId="0" applyFont="1" applyFill="1" applyBorder="1" applyAlignment="1">
      <alignment horizontal="center" vertical="center"/>
    </xf>
    <xf numFmtId="0" fontId="125" fillId="0" borderId="12" xfId="0" applyNumberFormat="1" applyFont="1" applyFill="1" applyBorder="1" applyAlignment="1">
      <alignment horizontal="center" vertical="center"/>
    </xf>
    <xf numFmtId="0" fontId="125" fillId="0" borderId="17" xfId="0" applyFont="1" applyFill="1" applyBorder="1" applyAlignment="1">
      <alignment horizontal="left" vertical="top"/>
    </xf>
    <xf numFmtId="0" fontId="124" fillId="0" borderId="12" xfId="0" applyFont="1" applyBorder="1" applyAlignment="1">
      <alignment horizontal="left" vertical="center" wrapText="1"/>
    </xf>
    <xf numFmtId="1" fontId="124" fillId="0" borderId="12" xfId="0" applyNumberFormat="1" applyFont="1" applyBorder="1" applyAlignment="1">
      <alignment horizontal="center" vertical="center" wrapText="1"/>
    </xf>
    <xf numFmtId="1" fontId="124" fillId="0" borderId="13" xfId="0" applyNumberFormat="1" applyFont="1" applyBorder="1" applyAlignment="1">
      <alignment horizontal="center" vertical="center" wrapText="1"/>
    </xf>
    <xf numFmtId="0" fontId="125" fillId="0" borderId="21" xfId="0" applyFont="1" applyBorder="1" applyAlignment="1">
      <alignment horizontal="left" vertical="center"/>
    </xf>
    <xf numFmtId="0" fontId="125" fillId="33" borderId="12" xfId="0" applyFont="1" applyFill="1" applyBorder="1" applyAlignment="1">
      <alignment horizontal="center" vertical="center"/>
    </xf>
    <xf numFmtId="1" fontId="125" fillId="33" borderId="12" xfId="0" applyNumberFormat="1" applyFont="1" applyFill="1" applyBorder="1" applyAlignment="1">
      <alignment horizontal="center" vertical="center" wrapText="1"/>
    </xf>
    <xf numFmtId="0" fontId="125" fillId="33" borderId="12" xfId="0" applyFont="1" applyFill="1" applyBorder="1" applyAlignment="1">
      <alignment horizontal="center" vertical="center" wrapText="1"/>
    </xf>
    <xf numFmtId="0" fontId="125" fillId="0" borderId="21" xfId="0" applyFont="1" applyBorder="1" applyAlignment="1">
      <alignment horizontal="center" vertical="center" wrapText="1"/>
    </xf>
    <xf numFmtId="0" fontId="125" fillId="0" borderId="12" xfId="0" applyFont="1" applyBorder="1" applyAlignment="1">
      <alignment horizontal="left" vertical="center"/>
    </xf>
    <xf numFmtId="0" fontId="125" fillId="0" borderId="12" xfId="0" applyFont="1" applyBorder="1" applyAlignment="1">
      <alignment horizontal="center" vertical="center" wrapText="1"/>
    </xf>
    <xf numFmtId="0" fontId="125" fillId="0" borderId="21" xfId="0" applyFont="1" applyBorder="1" applyAlignment="1">
      <alignment horizontal="center" vertical="center"/>
    </xf>
    <xf numFmtId="1" fontId="124" fillId="33" borderId="12" xfId="0" applyNumberFormat="1" applyFont="1" applyFill="1" applyBorder="1" applyAlignment="1">
      <alignment horizontal="center" vertical="center" wrapText="1"/>
    </xf>
    <xf numFmtId="0" fontId="124" fillId="33" borderId="22" xfId="0" applyFont="1" applyFill="1" applyBorder="1" applyAlignment="1">
      <alignment horizontal="center" vertical="center" wrapText="1"/>
    </xf>
    <xf numFmtId="0" fontId="137" fillId="7" borderId="12" xfId="0" applyFont="1" applyFill="1" applyBorder="1" applyAlignment="1">
      <alignment horizontal="center"/>
    </xf>
    <xf numFmtId="0" fontId="123" fillId="33" borderId="12" xfId="133" applyFont="1" applyFill="1" applyBorder="1" applyAlignment="1" applyProtection="1">
      <alignment horizontal="center" vertical="center" wrapText="1"/>
      <protection locked="0"/>
    </xf>
    <xf numFmtId="0" fontId="123" fillId="0" borderId="12" xfId="133" applyFont="1" applyFill="1" applyBorder="1" applyAlignment="1">
      <alignment horizontal="center" vertical="center" wrapText="1"/>
      <protection/>
    </xf>
    <xf numFmtId="0" fontId="146" fillId="0" borderId="12" xfId="133" applyFont="1" applyFill="1" applyBorder="1" applyAlignment="1">
      <alignment horizontal="center" vertical="center" wrapText="1"/>
      <protection/>
    </xf>
    <xf numFmtId="0" fontId="123" fillId="0" borderId="22" xfId="133" applyFont="1" applyFill="1" applyBorder="1" applyAlignment="1">
      <alignment horizontal="center" vertical="center" wrapText="1"/>
      <protection/>
    </xf>
    <xf numFmtId="49" fontId="123" fillId="33" borderId="12" xfId="133" applyNumberFormat="1" applyFont="1" applyFill="1" applyBorder="1" applyAlignment="1" applyProtection="1">
      <alignment horizontal="center" vertical="center" wrapText="1"/>
      <protection/>
    </xf>
    <xf numFmtId="0" fontId="146" fillId="33" borderId="12" xfId="133" applyFont="1" applyFill="1" applyBorder="1" applyAlignment="1" applyProtection="1">
      <alignment horizontal="center" vertical="center" wrapText="1"/>
      <protection/>
    </xf>
    <xf numFmtId="0" fontId="124" fillId="0" borderId="18" xfId="0" applyFont="1" applyBorder="1" applyAlignment="1">
      <alignment horizontal="center" vertical="center"/>
    </xf>
    <xf numFmtId="0" fontId="146" fillId="33" borderId="12" xfId="133" applyFont="1" applyFill="1" applyBorder="1" applyAlignment="1" applyProtection="1">
      <alignment horizontal="left" wrapText="1"/>
      <protection locked="0"/>
    </xf>
    <xf numFmtId="0" fontId="123" fillId="33" borderId="12" xfId="133" applyFont="1" applyFill="1" applyBorder="1" applyAlignment="1" applyProtection="1">
      <alignment wrapText="1"/>
      <protection locked="0"/>
    </xf>
    <xf numFmtId="0" fontId="4" fillId="0" borderId="13" xfId="0" applyFont="1" applyBorder="1" applyAlignment="1">
      <alignment horizontal="center" vertical="center"/>
    </xf>
    <xf numFmtId="0" fontId="125" fillId="0" borderId="48" xfId="0" applyFont="1" applyBorder="1" applyAlignment="1">
      <alignment horizontal="center" vertical="center" wrapText="1"/>
    </xf>
    <xf numFmtId="0" fontId="125" fillId="0" borderId="48" xfId="0" applyFont="1" applyBorder="1" applyAlignment="1">
      <alignment horizontal="center" vertical="center"/>
    </xf>
    <xf numFmtId="0" fontId="163" fillId="33" borderId="18" xfId="133" applyFont="1" applyFill="1" applyBorder="1" applyAlignment="1" applyProtection="1">
      <alignment horizontal="left" wrapText="1"/>
      <protection locked="0"/>
    </xf>
    <xf numFmtId="0" fontId="156" fillId="33" borderId="18" xfId="133" applyFont="1" applyFill="1" applyBorder="1" applyAlignment="1" applyProtection="1">
      <alignment horizontal="left" wrapText="1"/>
      <protection locked="0"/>
    </xf>
    <xf numFmtId="0" fontId="156" fillId="33" borderId="12" xfId="133" applyFont="1" applyFill="1" applyBorder="1" applyAlignment="1" applyProtection="1">
      <alignment horizontal="center" vertical="center" wrapText="1"/>
      <protection/>
    </xf>
    <xf numFmtId="0" fontId="164" fillId="33" borderId="12" xfId="133" applyFont="1" applyFill="1" applyBorder="1" applyAlignment="1" applyProtection="1">
      <alignment horizontal="center" vertical="center" wrapText="1"/>
      <protection/>
    </xf>
    <xf numFmtId="0" fontId="128" fillId="0" borderId="18" xfId="0" applyFont="1" applyBorder="1" applyAlignment="1">
      <alignment horizontal="left" wrapText="1"/>
    </xf>
    <xf numFmtId="0" fontId="4" fillId="36" borderId="12" xfId="133" applyFont="1" applyFill="1" applyBorder="1" applyAlignment="1" applyProtection="1">
      <alignment horizontal="left" wrapText="1"/>
      <protection locked="0"/>
    </xf>
    <xf numFmtId="0" fontId="4" fillId="36" borderId="12" xfId="133" applyFont="1" applyFill="1" applyBorder="1" applyAlignment="1" applyProtection="1">
      <alignment horizontal="center" vertical="center" wrapText="1"/>
      <protection/>
    </xf>
    <xf numFmtId="0" fontId="4" fillId="0" borderId="12" xfId="0" applyFont="1" applyBorder="1" applyAlignment="1">
      <alignment/>
    </xf>
    <xf numFmtId="0" fontId="5" fillId="36" borderId="12" xfId="133" applyFont="1" applyFill="1" applyBorder="1" applyAlignment="1" applyProtection="1">
      <alignment horizontal="left" wrapText="1"/>
      <protection locked="0"/>
    </xf>
    <xf numFmtId="0" fontId="5" fillId="36" borderId="12" xfId="133" applyFont="1" applyFill="1" applyBorder="1" applyAlignment="1" applyProtection="1">
      <alignment horizontal="center" vertical="center" wrapText="1"/>
      <protection/>
    </xf>
    <xf numFmtId="0" fontId="5" fillId="36" borderId="12" xfId="0" applyFont="1" applyFill="1" applyBorder="1" applyAlignment="1">
      <alignment horizontal="center" vertical="center"/>
    </xf>
    <xf numFmtId="0" fontId="5" fillId="0" borderId="12" xfId="0" applyFont="1" applyBorder="1" applyAlignment="1">
      <alignment horizontal="center" vertical="center"/>
    </xf>
    <xf numFmtId="0" fontId="124" fillId="33" borderId="12" xfId="0" applyFont="1" applyFill="1" applyBorder="1" applyAlignment="1">
      <alignment/>
    </xf>
    <xf numFmtId="0" fontId="4" fillId="0" borderId="22" xfId="0" applyFont="1" applyBorder="1" applyAlignment="1">
      <alignment horizontal="left" wrapText="1"/>
    </xf>
    <xf numFmtId="0" fontId="2" fillId="0" borderId="13" xfId="0" applyFont="1" applyBorder="1" applyAlignment="1">
      <alignment vertical="center" wrapText="1"/>
    </xf>
    <xf numFmtId="0" fontId="123" fillId="33" borderId="18" xfId="133" applyFont="1" applyFill="1" applyBorder="1" applyAlignment="1" applyProtection="1">
      <alignment horizontal="center" vertical="center" wrapText="1"/>
      <protection/>
    </xf>
    <xf numFmtId="0" fontId="2" fillId="0" borderId="12" xfId="0" applyFont="1" applyBorder="1" applyAlignment="1">
      <alignment vertical="center" wrapText="1"/>
    </xf>
    <xf numFmtId="0" fontId="2" fillId="0" borderId="22" xfId="0" applyFont="1" applyBorder="1" applyAlignment="1">
      <alignment vertical="center" wrapText="1"/>
    </xf>
    <xf numFmtId="0" fontId="156" fillId="38" borderId="12" xfId="0" applyFont="1" applyFill="1" applyBorder="1" applyAlignment="1">
      <alignment vertical="center" wrapText="1"/>
    </xf>
    <xf numFmtId="0" fontId="156" fillId="38" borderId="21" xfId="0" applyFont="1" applyFill="1" applyBorder="1" applyAlignment="1">
      <alignment vertical="center"/>
    </xf>
    <xf numFmtId="0" fontId="156" fillId="38" borderId="21" xfId="0" applyFont="1" applyFill="1" applyBorder="1" applyAlignment="1">
      <alignment vertical="center" wrapText="1"/>
    </xf>
    <xf numFmtId="0" fontId="135" fillId="0" borderId="12" xfId="0" applyFont="1" applyBorder="1" applyAlignment="1">
      <alignment horizontal="center" vertical="center"/>
    </xf>
    <xf numFmtId="0" fontId="125" fillId="0" borderId="12" xfId="0" applyFont="1" applyBorder="1" applyAlignment="1">
      <alignment/>
    </xf>
    <xf numFmtId="0" fontId="125" fillId="0" borderId="12" xfId="0" applyFont="1" applyBorder="1" applyAlignment="1">
      <alignment horizontal="center"/>
    </xf>
    <xf numFmtId="0" fontId="4" fillId="0" borderId="12" xfId="0" applyFont="1" applyBorder="1" applyAlignment="1">
      <alignment/>
    </xf>
    <xf numFmtId="0" fontId="124" fillId="33" borderId="12" xfId="0" applyFont="1" applyFill="1" applyBorder="1" applyAlignment="1">
      <alignment vertical="center"/>
    </xf>
    <xf numFmtId="0" fontId="129" fillId="0" borderId="12" xfId="0" applyFont="1" applyBorder="1" applyAlignment="1">
      <alignment horizontal="right"/>
    </xf>
    <xf numFmtId="0" fontId="165" fillId="33" borderId="12" xfId="133" applyFont="1" applyFill="1" applyBorder="1" applyAlignment="1" applyProtection="1">
      <alignment horizontal="left" wrapText="1"/>
      <protection locked="0"/>
    </xf>
    <xf numFmtId="0" fontId="5" fillId="0" borderId="21" xfId="0" applyFont="1" applyBorder="1" applyAlignment="1">
      <alignment horizontal="center" vertical="center"/>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125" fillId="0" borderId="21" xfId="0" applyFont="1" applyBorder="1" applyAlignment="1">
      <alignment horizontal="right" vertical="top"/>
    </xf>
    <xf numFmtId="0" fontId="125" fillId="33" borderId="21" xfId="0" applyFont="1" applyFill="1" applyBorder="1" applyAlignment="1">
      <alignment horizontal="right" vertical="top"/>
    </xf>
    <xf numFmtId="0" fontId="125" fillId="0" borderId="12" xfId="0" applyFont="1" applyBorder="1" applyAlignment="1">
      <alignment horizontal="right" vertical="top"/>
    </xf>
    <xf numFmtId="0" fontId="125" fillId="0" borderId="12" xfId="0" applyFont="1" applyBorder="1" applyAlignment="1">
      <alignment horizontal="right"/>
    </xf>
    <xf numFmtId="0" fontId="4" fillId="0" borderId="21" xfId="0" applyFont="1" applyBorder="1" applyAlignment="1">
      <alignment horizontal="center" vertical="center"/>
    </xf>
    <xf numFmtId="0" fontId="111" fillId="0" borderId="12" xfId="0" applyFont="1" applyBorder="1" applyAlignment="1">
      <alignment horizontal="center" vertical="center"/>
    </xf>
    <xf numFmtId="49" fontId="125" fillId="0" borderId="21" xfId="0" applyNumberFormat="1" applyFont="1" applyBorder="1" applyAlignment="1">
      <alignment horizontal="center" vertical="center"/>
    </xf>
    <xf numFmtId="0" fontId="166" fillId="0" borderId="12" xfId="0" applyFont="1" applyBorder="1" applyAlignment="1">
      <alignment horizontal="center" vertical="center" wrapText="1"/>
    </xf>
    <xf numFmtId="49" fontId="137" fillId="7" borderId="12" xfId="0" applyNumberFormat="1" applyFont="1" applyFill="1" applyBorder="1" applyAlignment="1">
      <alignment horizontal="center" vertical="center"/>
    </xf>
    <xf numFmtId="0" fontId="4" fillId="36" borderId="12" xfId="133" applyFont="1" applyFill="1" applyBorder="1" applyAlignment="1" applyProtection="1">
      <alignment horizontal="left" vertical="top" wrapText="1"/>
      <protection locked="0"/>
    </xf>
    <xf numFmtId="0" fontId="4" fillId="36" borderId="12" xfId="0" applyFont="1" applyFill="1" applyBorder="1" applyAlignment="1">
      <alignment horizontal="center" vertical="center"/>
    </xf>
    <xf numFmtId="0" fontId="123" fillId="33" borderId="12" xfId="133" applyFont="1" applyFill="1" applyBorder="1" applyAlignment="1" applyProtection="1">
      <alignment horizontal="left" vertical="center" wrapText="1"/>
      <protection locked="0"/>
    </xf>
    <xf numFmtId="0" fontId="167" fillId="0" borderId="0" xfId="0" applyFont="1" applyAlignment="1">
      <alignment horizontal="left" vertical="center" wrapText="1"/>
    </xf>
    <xf numFmtId="0" fontId="123" fillId="0" borderId="12" xfId="0" applyFont="1" applyBorder="1" applyAlignment="1">
      <alignment vertical="center" wrapText="1"/>
    </xf>
    <xf numFmtId="0" fontId="168" fillId="0" borderId="12" xfId="0" applyFont="1" applyBorder="1" applyAlignment="1">
      <alignment horizontal="center" vertical="center"/>
    </xf>
    <xf numFmtId="0" fontId="4" fillId="36" borderId="12" xfId="0" applyFont="1" applyFill="1" applyBorder="1" applyAlignment="1">
      <alignment vertical="center"/>
    </xf>
    <xf numFmtId="0" fontId="167" fillId="0" borderId="12" xfId="0" applyFont="1" applyBorder="1" applyAlignment="1">
      <alignment horizontal="left" vertical="center" wrapText="1"/>
    </xf>
    <xf numFmtId="0" fontId="123" fillId="0" borderId="12" xfId="0" applyFont="1" applyBorder="1" applyAlignment="1">
      <alignment horizontal="left" vertical="center" wrapText="1"/>
    </xf>
    <xf numFmtId="0" fontId="123" fillId="0" borderId="13" xfId="0" applyFont="1" applyBorder="1" applyAlignment="1">
      <alignment horizontal="left" vertical="center" wrapText="1"/>
    </xf>
    <xf numFmtId="0" fontId="4" fillId="36" borderId="12" xfId="133" applyFont="1" applyFill="1" applyBorder="1" applyAlignment="1" applyProtection="1">
      <alignment horizontal="left" vertical="center" wrapText="1"/>
      <protection locked="0"/>
    </xf>
    <xf numFmtId="0" fontId="125" fillId="0" borderId="18" xfId="0" applyFont="1" applyBorder="1" applyAlignment="1">
      <alignment horizontal="left" vertical="center" wrapText="1"/>
    </xf>
    <xf numFmtId="0" fontId="123" fillId="33" borderId="18" xfId="133" applyFont="1" applyFill="1" applyBorder="1" applyAlignment="1" applyProtection="1">
      <alignment horizontal="left" vertical="center" wrapText="1"/>
      <protection locked="0"/>
    </xf>
    <xf numFmtId="0" fontId="124" fillId="33" borderId="18" xfId="0" applyFont="1" applyFill="1" applyBorder="1" applyAlignment="1">
      <alignment horizontal="left" vertical="center" wrapText="1"/>
    </xf>
    <xf numFmtId="0" fontId="146" fillId="33" borderId="12" xfId="133" applyFont="1" applyFill="1" applyBorder="1" applyAlignment="1" applyProtection="1">
      <alignment horizontal="left" vertical="center" wrapText="1"/>
      <protection locked="0"/>
    </xf>
    <xf numFmtId="0" fontId="167" fillId="0" borderId="12" xfId="0" applyFont="1" applyBorder="1" applyAlignment="1">
      <alignment horizontal="left" vertical="center"/>
    </xf>
    <xf numFmtId="0" fontId="169" fillId="0" borderId="12" xfId="0" applyFont="1" applyBorder="1" applyAlignment="1">
      <alignment horizontal="left" vertical="center" wrapText="1"/>
    </xf>
    <xf numFmtId="0" fontId="167" fillId="0" borderId="13" xfId="0" applyFont="1" applyBorder="1" applyAlignment="1">
      <alignment horizontal="left" vertical="center" wrapText="1"/>
    </xf>
    <xf numFmtId="0" fontId="146" fillId="33" borderId="13" xfId="133" applyFont="1" applyFill="1" applyBorder="1" applyAlignment="1" applyProtection="1">
      <alignment horizontal="left" vertical="center" wrapText="1"/>
      <protection locked="0"/>
    </xf>
    <xf numFmtId="0" fontId="167" fillId="0" borderId="21" xfId="0" applyFont="1" applyBorder="1" applyAlignment="1">
      <alignment horizontal="left" vertical="center" wrapText="1"/>
    </xf>
    <xf numFmtId="0" fontId="167" fillId="0" borderId="13" xfId="0" applyFont="1" applyBorder="1" applyAlignment="1">
      <alignment horizontal="left" vertical="center"/>
    </xf>
    <xf numFmtId="0" fontId="123" fillId="0" borderId="21" xfId="0" applyFont="1" applyBorder="1" applyAlignment="1">
      <alignment horizontal="left" vertical="center" wrapText="1"/>
    </xf>
    <xf numFmtId="0" fontId="4" fillId="36" borderId="22" xfId="133" applyFont="1" applyFill="1" applyBorder="1" applyAlignment="1" applyProtection="1">
      <alignment horizontal="left" vertical="center" wrapText="1"/>
      <protection locked="0"/>
    </xf>
    <xf numFmtId="0" fontId="125" fillId="0" borderId="18" xfId="0" applyFont="1" applyBorder="1" applyAlignment="1">
      <alignment horizontal="right" vertical="center" wrapText="1"/>
    </xf>
    <xf numFmtId="0" fontId="125" fillId="0" borderId="18" xfId="0" applyFont="1" applyBorder="1" applyAlignment="1">
      <alignment horizontal="right" vertical="center"/>
    </xf>
    <xf numFmtId="0" fontId="124" fillId="0" borderId="13" xfId="0" applyFont="1" applyBorder="1" applyAlignment="1">
      <alignment horizontal="left" vertical="center"/>
    </xf>
    <xf numFmtId="0" fontId="123" fillId="0" borderId="13" xfId="133" applyFont="1" applyFill="1" applyBorder="1" applyAlignment="1">
      <alignment horizontal="left" vertical="top" wrapText="1"/>
      <protection/>
    </xf>
    <xf numFmtId="0" fontId="123" fillId="0" borderId="12" xfId="133" applyFont="1" applyFill="1" applyBorder="1" applyAlignment="1">
      <alignment horizontal="left" vertical="top" wrapText="1"/>
      <protection/>
    </xf>
    <xf numFmtId="0" fontId="123" fillId="0" borderId="12" xfId="133" applyFont="1" applyFill="1" applyBorder="1" applyAlignment="1">
      <alignment vertical="top" wrapText="1"/>
      <protection/>
    </xf>
    <xf numFmtId="0" fontId="125" fillId="0" borderId="21" xfId="0" applyFont="1" applyBorder="1" applyAlignment="1">
      <alignment horizontal="right"/>
    </xf>
    <xf numFmtId="0" fontId="128" fillId="0" borderId="12" xfId="0" applyFont="1" applyBorder="1" applyAlignment="1">
      <alignment horizontal="left" vertical="center" wrapText="1"/>
    </xf>
    <xf numFmtId="0" fontId="4" fillId="36" borderId="12" xfId="0" applyFont="1" applyFill="1" applyBorder="1" applyAlignment="1">
      <alignment/>
    </xf>
    <xf numFmtId="0" fontId="4" fillId="36" borderId="12" xfId="0" applyFont="1" applyFill="1" applyBorder="1" applyAlignment="1">
      <alignment/>
    </xf>
    <xf numFmtId="0" fontId="4" fillId="0" borderId="12" xfId="0" applyFont="1" applyBorder="1" applyAlignment="1">
      <alignment horizontal="right" vertical="center" wrapText="1"/>
    </xf>
    <xf numFmtId="0" fontId="20" fillId="7" borderId="12" xfId="0" applyFont="1" applyFill="1" applyBorder="1" applyAlignment="1">
      <alignment horizontal="center" vertical="center"/>
    </xf>
    <xf numFmtId="0" fontId="2" fillId="36" borderId="12" xfId="133" applyFont="1" applyFill="1" applyBorder="1" applyAlignment="1" applyProtection="1">
      <alignment horizontal="center" vertical="center" wrapText="1"/>
      <protection/>
    </xf>
    <xf numFmtId="0" fontId="2" fillId="36" borderId="12" xfId="0" applyFont="1" applyFill="1" applyBorder="1" applyAlignment="1">
      <alignment horizontal="center" vertical="center"/>
    </xf>
    <xf numFmtId="0" fontId="2" fillId="0" borderId="12" xfId="0" applyFont="1" applyBorder="1" applyAlignment="1">
      <alignment horizontal="center" vertical="center"/>
    </xf>
    <xf numFmtId="0" fontId="4" fillId="37" borderId="12" xfId="0" applyFont="1" applyFill="1" applyBorder="1" applyAlignment="1">
      <alignment horizontal="left" wrapText="1"/>
    </xf>
    <xf numFmtId="0" fontId="4" fillId="37" borderId="12" xfId="0" applyFont="1" applyFill="1" applyBorder="1" applyAlignment="1">
      <alignment horizontal="center" vertical="center"/>
    </xf>
    <xf numFmtId="0" fontId="4" fillId="0" borderId="12" xfId="0" applyFont="1" applyFill="1" applyBorder="1" applyAlignment="1">
      <alignment horizontal="left" vertical="top" wrapText="1"/>
    </xf>
    <xf numFmtId="0" fontId="4" fillId="36" borderId="12" xfId="0" applyFont="1" applyFill="1" applyBorder="1" applyAlignment="1">
      <alignment horizontal="left" wrapText="1"/>
    </xf>
    <xf numFmtId="0" fontId="124" fillId="0" borderId="12" xfId="0" applyFont="1" applyBorder="1" applyAlignment="1">
      <alignment horizontal="right" vertical="center" wrapText="1"/>
    </xf>
    <xf numFmtId="0" fontId="124" fillId="0" borderId="21" xfId="0" applyFont="1" applyBorder="1" applyAlignment="1">
      <alignment horizontal="right" vertical="center" wrapText="1"/>
    </xf>
    <xf numFmtId="0" fontId="124" fillId="0" borderId="12" xfId="0" applyFont="1" applyBorder="1" applyAlignment="1">
      <alignment horizontal="right" vertical="center"/>
    </xf>
    <xf numFmtId="0" fontId="124" fillId="0" borderId="21" xfId="0" applyFont="1" applyBorder="1" applyAlignment="1">
      <alignment horizontal="right" vertical="center"/>
    </xf>
    <xf numFmtId="0" fontId="137" fillId="7" borderId="12" xfId="0" applyFont="1" applyFill="1" applyBorder="1" applyAlignment="1">
      <alignment horizontal="center" vertical="center" wrapText="1"/>
    </xf>
    <xf numFmtId="0" fontId="134" fillId="0" borderId="12" xfId="0" applyFont="1" applyBorder="1" applyAlignment="1">
      <alignment horizontal="left"/>
    </xf>
    <xf numFmtId="0" fontId="170" fillId="0" borderId="12" xfId="0" applyFont="1" applyBorder="1" applyAlignment="1">
      <alignment horizontal="justify" vertical="center" wrapText="1"/>
    </xf>
    <xf numFmtId="0" fontId="125" fillId="0" borderId="12" xfId="0" applyFont="1" applyBorder="1" applyAlignment="1">
      <alignment horizontal="left" vertical="center" wrapText="1"/>
    </xf>
    <xf numFmtId="0" fontId="123" fillId="33" borderId="17" xfId="133" applyFont="1" applyFill="1" applyBorder="1" applyAlignment="1" applyProtection="1">
      <alignment horizontal="left" wrapText="1"/>
      <protection locked="0"/>
    </xf>
    <xf numFmtId="0" fontId="146" fillId="33" borderId="18" xfId="133" applyFont="1" applyFill="1" applyBorder="1" applyAlignment="1" applyProtection="1">
      <alignment horizontal="left" wrapText="1"/>
      <protection locked="0"/>
    </xf>
    <xf numFmtId="0" fontId="138" fillId="7" borderId="12" xfId="0" applyFont="1" applyFill="1" applyBorder="1" applyAlignment="1">
      <alignment/>
    </xf>
    <xf numFmtId="0" fontId="124" fillId="0" borderId="21" xfId="0" applyFont="1" applyBorder="1" applyAlignment="1" quotePrefix="1">
      <alignment horizontal="center" vertical="center" wrapText="1"/>
    </xf>
    <xf numFmtId="0" fontId="125" fillId="0" borderId="21" xfId="0" applyFont="1" applyBorder="1" applyAlignment="1">
      <alignment horizontal="right" vertical="center"/>
    </xf>
    <xf numFmtId="0" fontId="125" fillId="0" borderId="12" xfId="0" applyFont="1" applyBorder="1" applyAlignment="1">
      <alignment horizontal="right" vertical="center"/>
    </xf>
    <xf numFmtId="0" fontId="137" fillId="7" borderId="13" xfId="0" applyFont="1" applyFill="1" applyBorder="1" applyAlignment="1">
      <alignment horizontal="center"/>
    </xf>
    <xf numFmtId="0" fontId="137" fillId="7" borderId="13" xfId="0" applyFont="1" applyFill="1" applyBorder="1" applyAlignment="1">
      <alignment horizontal="center" vertical="center"/>
    </xf>
    <xf numFmtId="0" fontId="171" fillId="15" borderId="26" xfId="0" applyFont="1" applyFill="1" applyBorder="1" applyAlignment="1">
      <alignment vertical="center"/>
    </xf>
    <xf numFmtId="0" fontId="0" fillId="0" borderId="0" xfId="0" applyAlignment="1">
      <alignment/>
    </xf>
    <xf numFmtId="49" fontId="171" fillId="15" borderId="26" xfId="0" applyNumberFormat="1" applyFont="1" applyFill="1" applyBorder="1" applyAlignment="1">
      <alignment horizontal="center" vertical="center"/>
    </xf>
    <xf numFmtId="0" fontId="123" fillId="33" borderId="13" xfId="133" applyFont="1" applyFill="1" applyBorder="1" applyAlignment="1" applyProtection="1">
      <alignment horizontal="center" vertical="center" wrapText="1"/>
      <protection/>
    </xf>
    <xf numFmtId="0" fontId="146" fillId="33" borderId="13" xfId="133" applyFont="1" applyFill="1" applyBorder="1" applyAlignment="1" applyProtection="1" quotePrefix="1">
      <alignment horizontal="center" vertical="center" wrapText="1"/>
      <protection/>
    </xf>
    <xf numFmtId="0" fontId="124" fillId="33" borderId="13" xfId="0" applyFont="1" applyFill="1" applyBorder="1" applyAlignment="1" quotePrefix="1">
      <alignment horizontal="center" vertical="center"/>
    </xf>
    <xf numFmtId="0" fontId="124" fillId="33" borderId="12" xfId="133" applyFont="1" applyFill="1" applyBorder="1" applyAlignment="1" applyProtection="1">
      <alignment horizontal="center" vertical="center" wrapText="1"/>
      <protection/>
    </xf>
    <xf numFmtId="0" fontId="146" fillId="33" borderId="12" xfId="133" applyFont="1" applyFill="1" applyBorder="1" applyAlignment="1" applyProtection="1" quotePrefix="1">
      <alignment horizontal="center" vertical="center" wrapText="1"/>
      <protection/>
    </xf>
    <xf numFmtId="0" fontId="124" fillId="33" borderId="12" xfId="0" applyFont="1" applyFill="1" applyBorder="1" applyAlignment="1" quotePrefix="1">
      <alignment horizontal="center" vertical="center"/>
    </xf>
    <xf numFmtId="0" fontId="125" fillId="0" borderId="12" xfId="0" applyFont="1" applyBorder="1" applyAlignment="1">
      <alignment horizontal="right" vertical="center" wrapText="1"/>
    </xf>
    <xf numFmtId="0" fontId="123" fillId="33" borderId="13" xfId="133" applyFont="1" applyFill="1" applyBorder="1" applyAlignment="1" applyProtection="1">
      <alignment horizontal="left" vertical="center" wrapText="1"/>
      <protection locked="0"/>
    </xf>
    <xf numFmtId="0" fontId="124" fillId="0" borderId="0" xfId="0" applyFont="1" applyAlignment="1">
      <alignment horizontal="left" vertical="center"/>
    </xf>
    <xf numFmtId="0" fontId="33" fillId="0" borderId="12" xfId="0" applyFont="1" applyBorder="1" applyAlignment="1">
      <alignment horizontal="left" vertical="center" wrapText="1"/>
    </xf>
    <xf numFmtId="0" fontId="146" fillId="33" borderId="12" xfId="133" applyFont="1" applyFill="1" applyBorder="1" applyAlignment="1" applyProtection="1">
      <alignment horizontal="right" vertical="center" wrapText="1"/>
      <protection locked="0"/>
    </xf>
    <xf numFmtId="0" fontId="172" fillId="7" borderId="13" xfId="133" applyFont="1" applyFill="1" applyBorder="1" applyAlignment="1" applyProtection="1">
      <alignment horizontal="center" vertical="center" wrapText="1"/>
      <protection/>
    </xf>
    <xf numFmtId="0" fontId="136" fillId="15" borderId="26" xfId="0" applyFont="1" applyFill="1" applyBorder="1" applyAlignment="1">
      <alignment horizontal="center" vertical="center"/>
    </xf>
    <xf numFmtId="0" fontId="125" fillId="10" borderId="12" xfId="0" applyFont="1" applyFill="1" applyBorder="1" applyAlignment="1">
      <alignment horizontal="center" vertical="center"/>
    </xf>
    <xf numFmtId="0" fontId="125" fillId="10" borderId="12" xfId="0" applyFont="1" applyFill="1" applyBorder="1" applyAlignment="1">
      <alignment horizontal="center" vertical="center" wrapText="1"/>
    </xf>
    <xf numFmtId="0" fontId="4" fillId="0" borderId="12" xfId="0" applyFont="1" applyBorder="1" applyAlignment="1">
      <alignment horizontal="left" vertical="center" textRotation="90"/>
    </xf>
    <xf numFmtId="49" fontId="124" fillId="0" borderId="12" xfId="0" applyNumberFormat="1" applyFont="1" applyBorder="1" applyAlignment="1">
      <alignment horizontal="left" vertical="center"/>
    </xf>
    <xf numFmtId="3" fontId="124" fillId="0" borderId="12" xfId="0" applyNumberFormat="1" applyFont="1" applyBorder="1" applyAlignment="1">
      <alignment horizontal="left" vertical="center" wrapText="1"/>
    </xf>
    <xf numFmtId="0" fontId="124" fillId="0" borderId="12" xfId="0" applyFont="1" applyFill="1" applyBorder="1" applyAlignment="1">
      <alignment horizontal="left" vertical="center"/>
    </xf>
    <xf numFmtId="3" fontId="4" fillId="0" borderId="12" xfId="0" applyNumberFormat="1" applyFont="1" applyBorder="1" applyAlignment="1">
      <alignment horizontal="left" vertical="center" wrapText="1"/>
    </xf>
    <xf numFmtId="0" fontId="124" fillId="0" borderId="12" xfId="0" applyFont="1" applyBorder="1" applyAlignment="1">
      <alignment horizontal="left" vertical="center" wrapText="1" shrinkToFit="1"/>
    </xf>
    <xf numFmtId="14" fontId="124" fillId="0" borderId="12" xfId="0" applyNumberFormat="1" applyFont="1" applyBorder="1" applyAlignment="1">
      <alignment horizontal="left" vertical="center" wrapText="1" shrinkToFit="1"/>
    </xf>
    <xf numFmtId="0" fontId="124" fillId="0" borderId="21" xfId="0" applyFont="1" applyBorder="1" applyAlignment="1">
      <alignment horizontal="left" vertical="center" textRotation="90" wrapText="1"/>
    </xf>
    <xf numFmtId="0" fontId="4" fillId="0" borderId="12" xfId="0" applyFont="1" applyBorder="1" applyAlignment="1">
      <alignment horizontal="left" vertical="center" textRotation="90" wrapText="1"/>
    </xf>
    <xf numFmtId="14" fontId="4" fillId="0" borderId="12" xfId="0" applyNumberFormat="1" applyFont="1" applyBorder="1" applyAlignment="1">
      <alignment horizontal="left" vertical="center"/>
    </xf>
    <xf numFmtId="0" fontId="124" fillId="0" borderId="12" xfId="0" applyFont="1" applyBorder="1" applyAlignment="1">
      <alignment horizontal="left" vertical="center" textRotation="90" wrapText="1"/>
    </xf>
    <xf numFmtId="0" fontId="124" fillId="0" borderId="12" xfId="0" applyFont="1" applyBorder="1" applyAlignment="1">
      <alignment horizontal="left" vertical="center" textRotation="90"/>
    </xf>
    <xf numFmtId="0" fontId="124" fillId="0" borderId="12" xfId="0" applyFont="1" applyFill="1" applyBorder="1" applyAlignment="1">
      <alignment horizontal="left" vertical="center" textRotation="90" wrapText="1"/>
    </xf>
    <xf numFmtId="0" fontId="124" fillId="33" borderId="12" xfId="0" applyFont="1" applyFill="1" applyBorder="1" applyAlignment="1">
      <alignment horizontal="left" vertical="center" wrapText="1"/>
    </xf>
    <xf numFmtId="49" fontId="124" fillId="0" borderId="12" xfId="0" applyNumberFormat="1" applyFont="1" applyBorder="1" applyAlignment="1">
      <alignment horizontal="left" vertical="center" wrapText="1"/>
    </xf>
    <xf numFmtId="49" fontId="123" fillId="0" borderId="12" xfId="0" applyNumberFormat="1" applyFont="1" applyBorder="1" applyAlignment="1">
      <alignment horizontal="left" vertical="center" wrapText="1"/>
    </xf>
    <xf numFmtId="0" fontId="123" fillId="0" borderId="0" xfId="0" applyFont="1" applyAlignment="1">
      <alignment horizontal="left" vertical="center" wrapText="1"/>
    </xf>
    <xf numFmtId="14" fontId="124" fillId="0" borderId="12" xfId="0" applyNumberFormat="1" applyFont="1" applyBorder="1" applyAlignment="1">
      <alignment horizontal="left" vertical="center" wrapText="1"/>
    </xf>
    <xf numFmtId="49" fontId="124" fillId="0" borderId="49" xfId="0" applyNumberFormat="1" applyFont="1" applyBorder="1" applyAlignment="1">
      <alignment horizontal="left" vertical="center" wrapText="1"/>
    </xf>
    <xf numFmtId="49" fontId="124" fillId="0" borderId="50" xfId="0" applyNumberFormat="1" applyFont="1" applyBorder="1" applyAlignment="1">
      <alignment horizontal="left" vertical="center" wrapText="1"/>
    </xf>
    <xf numFmtId="49" fontId="124" fillId="0" borderId="51" xfId="0" applyNumberFormat="1" applyFont="1" applyBorder="1" applyAlignment="1">
      <alignment horizontal="left" vertical="center" wrapText="1"/>
    </xf>
    <xf numFmtId="14" fontId="124" fillId="0" borderId="12" xfId="0" applyNumberFormat="1" applyFont="1" applyBorder="1" applyAlignment="1">
      <alignment horizontal="left" vertical="center"/>
    </xf>
    <xf numFmtId="0" fontId="124" fillId="0" borderId="12" xfId="0" applyFont="1" applyBorder="1" applyAlignment="1" quotePrefix="1">
      <alignment horizontal="left" vertical="center" wrapText="1"/>
    </xf>
    <xf numFmtId="14" fontId="4" fillId="0" borderId="12" xfId="0" applyNumberFormat="1" applyFont="1" applyBorder="1" applyAlignment="1">
      <alignment horizontal="left" vertical="center" textRotation="90" wrapText="1"/>
    </xf>
    <xf numFmtId="0" fontId="124" fillId="33" borderId="12" xfId="0" applyFont="1" applyFill="1" applyBorder="1" applyAlignment="1">
      <alignment horizontal="left" vertical="center"/>
    </xf>
    <xf numFmtId="14" fontId="124" fillId="0" borderId="12" xfId="0" applyNumberFormat="1" applyFont="1" applyBorder="1" applyAlignment="1">
      <alignment horizontal="left" vertical="center" textRotation="90"/>
    </xf>
    <xf numFmtId="0" fontId="124" fillId="0" borderId="0" xfId="0" applyFont="1" applyFill="1" applyAlignment="1">
      <alignment horizontal="left" vertical="center" wrapText="1"/>
    </xf>
    <xf numFmtId="14" fontId="124" fillId="0" borderId="12" xfId="0" applyNumberFormat="1" applyFont="1" applyFill="1" applyBorder="1" applyAlignment="1">
      <alignment horizontal="left" vertical="center" textRotation="90"/>
    </xf>
    <xf numFmtId="3" fontId="124" fillId="0" borderId="13" xfId="0" applyNumberFormat="1" applyFont="1" applyBorder="1" applyAlignment="1">
      <alignment horizontal="left" vertical="center" wrapText="1"/>
    </xf>
    <xf numFmtId="0" fontId="124" fillId="0" borderId="13" xfId="0" applyFont="1" applyBorder="1" applyAlignment="1">
      <alignment horizontal="left" vertical="center" textRotation="90" wrapText="1"/>
    </xf>
    <xf numFmtId="14" fontId="124" fillId="0" borderId="13" xfId="0" applyNumberFormat="1" applyFont="1" applyBorder="1" applyAlignment="1">
      <alignment horizontal="left" vertical="center" textRotation="90" wrapText="1"/>
    </xf>
    <xf numFmtId="0" fontId="33" fillId="33" borderId="12" xfId="0" applyFont="1" applyFill="1" applyBorder="1" applyAlignment="1" quotePrefix="1">
      <alignment horizontal="left" vertical="center" wrapText="1"/>
    </xf>
    <xf numFmtId="0" fontId="124" fillId="0" borderId="12" xfId="0" applyFont="1" applyBorder="1" applyAlignment="1" quotePrefix="1">
      <alignment horizontal="left" vertical="center"/>
    </xf>
    <xf numFmtId="0" fontId="33" fillId="33" borderId="12" xfId="0" applyFont="1" applyFill="1" applyBorder="1" applyAlignment="1">
      <alignment horizontal="left" vertical="center"/>
    </xf>
    <xf numFmtId="0" fontId="33" fillId="0" borderId="12" xfId="0" applyFont="1" applyBorder="1" applyAlignment="1">
      <alignment horizontal="left" vertical="center"/>
    </xf>
    <xf numFmtId="0" fontId="4" fillId="0" borderId="12" xfId="133" applyFont="1" applyFill="1" applyBorder="1" applyAlignment="1">
      <alignment horizontal="left" vertical="center" wrapText="1"/>
      <protection/>
    </xf>
    <xf numFmtId="0" fontId="173" fillId="0" borderId="12" xfId="0" applyFont="1" applyBorder="1" applyAlignment="1">
      <alignment horizontal="left" vertical="center" wrapText="1"/>
    </xf>
    <xf numFmtId="0" fontId="174" fillId="0" borderId="12" xfId="0" applyFont="1" applyBorder="1" applyAlignment="1">
      <alignment horizontal="left" vertical="center" wrapText="1"/>
    </xf>
    <xf numFmtId="0" fontId="75" fillId="36" borderId="0" xfId="0" applyFont="1" applyFill="1" applyAlignment="1">
      <alignment horizontal="left" vertical="center" wrapText="1"/>
    </xf>
    <xf numFmtId="49" fontId="4" fillId="0" borderId="12" xfId="0" applyNumberFormat="1" applyFont="1" applyBorder="1" applyAlignment="1">
      <alignment horizontal="left" vertical="center"/>
    </xf>
    <xf numFmtId="0" fontId="4" fillId="36" borderId="12" xfId="0" applyFont="1" applyFill="1" applyBorder="1" applyAlignment="1">
      <alignment horizontal="left" vertical="center" wrapText="1"/>
    </xf>
    <xf numFmtId="14" fontId="4" fillId="0" borderId="12" xfId="0" applyNumberFormat="1" applyFont="1" applyBorder="1" applyAlignment="1">
      <alignment horizontal="left" vertical="center" wrapText="1"/>
    </xf>
    <xf numFmtId="0" fontId="4" fillId="0" borderId="19" xfId="0" applyFont="1" applyBorder="1" applyAlignment="1">
      <alignment horizontal="left" vertical="center" wrapText="1"/>
    </xf>
    <xf numFmtId="170" fontId="4" fillId="0" borderId="19" xfId="0" applyNumberFormat="1" applyFont="1" applyBorder="1" applyAlignment="1">
      <alignment horizontal="left" vertical="center"/>
    </xf>
    <xf numFmtId="0" fontId="4" fillId="37" borderId="19" xfId="0" applyFont="1" applyFill="1" applyBorder="1" applyAlignment="1">
      <alignment horizontal="left" vertical="center" wrapText="1"/>
    </xf>
    <xf numFmtId="0" fontId="4" fillId="0" borderId="19" xfId="0" applyFont="1" applyBorder="1" applyAlignment="1">
      <alignment horizontal="left" vertical="center"/>
    </xf>
    <xf numFmtId="0" fontId="4" fillId="37" borderId="0" xfId="0" applyFont="1" applyFill="1" applyAlignment="1">
      <alignment horizontal="left" vertical="center" wrapText="1"/>
    </xf>
    <xf numFmtId="170" fontId="4" fillId="0" borderId="0" xfId="0" applyNumberFormat="1" applyFont="1" applyAlignment="1">
      <alignment horizontal="left" vertical="center"/>
    </xf>
    <xf numFmtId="170" fontId="33" fillId="0" borderId="19" xfId="0" applyNumberFormat="1" applyFont="1" applyBorder="1" applyAlignment="1">
      <alignment horizontal="left" vertical="center"/>
    </xf>
    <xf numFmtId="49" fontId="125" fillId="0" borderId="12" xfId="0" applyNumberFormat="1" applyFont="1" applyBorder="1" applyAlignment="1">
      <alignment horizontal="left" vertical="center" wrapText="1"/>
    </xf>
    <xf numFmtId="0" fontId="124" fillId="0" borderId="12" xfId="0" applyNumberFormat="1" applyFont="1" applyBorder="1" applyAlignment="1">
      <alignment horizontal="left" vertical="center" wrapText="1"/>
    </xf>
    <xf numFmtId="0" fontId="124" fillId="0" borderId="12" xfId="0" applyFont="1" applyBorder="1" applyAlignment="1">
      <alignment horizontal="left" vertical="center" textRotation="90" shrinkToFit="1"/>
    </xf>
    <xf numFmtId="0" fontId="124" fillId="0" borderId="12" xfId="0" applyNumberFormat="1" applyFont="1" applyBorder="1" applyAlignment="1">
      <alignment horizontal="left" vertical="center" wrapText="1" shrinkToFit="1"/>
    </xf>
    <xf numFmtId="14" fontId="124" fillId="0" borderId="12" xfId="0" applyNumberFormat="1" applyFont="1" applyBorder="1" applyAlignment="1">
      <alignment horizontal="left" vertical="center" textRotation="90" wrapText="1"/>
    </xf>
    <xf numFmtId="0" fontId="123" fillId="0" borderId="12" xfId="133" applyFont="1" applyFill="1" applyBorder="1" applyAlignment="1">
      <alignment horizontal="left" vertical="center" wrapText="1"/>
      <protection/>
    </xf>
    <xf numFmtId="171" fontId="124" fillId="0" borderId="12" xfId="0" applyNumberFormat="1" applyFont="1" applyBorder="1" applyAlignment="1">
      <alignment horizontal="left" vertical="center"/>
    </xf>
    <xf numFmtId="171" fontId="124" fillId="0" borderId="12" xfId="0" applyNumberFormat="1" applyFont="1" applyBorder="1" applyAlignment="1">
      <alignment horizontal="left" vertical="center" wrapText="1"/>
    </xf>
    <xf numFmtId="172" fontId="124" fillId="0" borderId="12" xfId="0" applyNumberFormat="1" applyFont="1" applyBorder="1" applyAlignment="1">
      <alignment horizontal="left" vertical="center"/>
    </xf>
    <xf numFmtId="0" fontId="124" fillId="0" borderId="22" xfId="0" applyFont="1" applyBorder="1" applyAlignment="1">
      <alignment horizontal="left" vertical="center" wrapText="1"/>
    </xf>
    <xf numFmtId="0" fontId="123" fillId="0" borderId="22" xfId="133" applyFont="1" applyFill="1" applyBorder="1" applyAlignment="1">
      <alignment horizontal="left" vertical="center" wrapText="1"/>
      <protection/>
    </xf>
    <xf numFmtId="0" fontId="124" fillId="0" borderId="12" xfId="0" applyFont="1" applyBorder="1" applyAlignment="1">
      <alignment horizontal="center" vertical="center"/>
    </xf>
    <xf numFmtId="0" fontId="137" fillId="7" borderId="13" xfId="0" applyFont="1" applyFill="1" applyBorder="1" applyAlignment="1">
      <alignment horizontal="center" vertical="center"/>
    </xf>
    <xf numFmtId="0" fontId="123" fillId="0" borderId="22" xfId="133" applyFont="1" applyFill="1" applyBorder="1" applyAlignment="1">
      <alignment horizontal="center" vertical="center" wrapText="1"/>
      <protection/>
    </xf>
    <xf numFmtId="0" fontId="123" fillId="0" borderId="20" xfId="133" applyFont="1" applyFill="1" applyBorder="1" applyAlignment="1">
      <alignment horizontal="center" vertical="center" wrapText="1"/>
      <protection/>
    </xf>
    <xf numFmtId="0" fontId="124" fillId="0" borderId="12" xfId="0" applyFont="1" applyBorder="1" applyAlignment="1">
      <alignment horizontal="left" vertical="center" wrapText="1"/>
    </xf>
    <xf numFmtId="0" fontId="124" fillId="0" borderId="12" xfId="0"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wrapText="1"/>
    </xf>
    <xf numFmtId="0" fontId="124" fillId="33" borderId="12" xfId="0" applyFont="1" applyFill="1" applyBorder="1" applyAlignment="1">
      <alignment horizontal="left" vertical="center" wrapText="1"/>
    </xf>
    <xf numFmtId="0" fontId="124" fillId="0" borderId="12" xfId="0" applyFont="1" applyBorder="1" applyAlignment="1">
      <alignment horizontal="left" vertical="center" wrapText="1"/>
    </xf>
    <xf numFmtId="0" fontId="124" fillId="0" borderId="12" xfId="0" applyFont="1" applyBorder="1" applyAlignment="1">
      <alignment horizontal="left" vertical="center"/>
    </xf>
    <xf numFmtId="0" fontId="124" fillId="33" borderId="12" xfId="0" applyFont="1" applyFill="1" applyBorder="1" applyAlignment="1">
      <alignment horizontal="left" vertical="top" wrapText="1"/>
    </xf>
    <xf numFmtId="0" fontId="27" fillId="0" borderId="12" xfId="0" applyFont="1" applyBorder="1" applyAlignment="1">
      <alignment horizontal="left" vertical="top" wrapText="1"/>
    </xf>
    <xf numFmtId="0" fontId="27" fillId="0" borderId="12" xfId="0" applyFont="1" applyFill="1" applyBorder="1" applyAlignment="1" applyProtection="1">
      <alignment horizontal="left" vertical="center" wrapText="1"/>
      <protection/>
    </xf>
    <xf numFmtId="0" fontId="175" fillId="3" borderId="12" xfId="72" applyFont="1" applyFill="1" applyBorder="1" applyAlignment="1">
      <alignment horizontal="center" vertical="center"/>
    </xf>
    <xf numFmtId="0" fontId="101" fillId="27" borderId="12" xfId="72" applyBorder="1" applyAlignment="1">
      <alignment horizontal="center"/>
    </xf>
    <xf numFmtId="0" fontId="124" fillId="33" borderId="20" xfId="0" applyFont="1" applyFill="1" applyBorder="1" applyAlignment="1">
      <alignment horizontal="justify" vertical="top" wrapText="1"/>
    </xf>
    <xf numFmtId="0" fontId="176" fillId="15" borderId="26" xfId="0" applyFont="1" applyFill="1" applyBorder="1" applyAlignment="1">
      <alignment horizontal="center" vertical="center"/>
    </xf>
    <xf numFmtId="0" fontId="124" fillId="0" borderId="0" xfId="0" applyFont="1" applyAlignment="1">
      <alignment vertical="center" wrapText="1"/>
    </xf>
    <xf numFmtId="0" fontId="4" fillId="0" borderId="12" xfId="0" applyFont="1" applyBorder="1" applyAlignment="1">
      <alignment horizontal="left" vertical="top"/>
    </xf>
    <xf numFmtId="0" fontId="129" fillId="35" borderId="18" xfId="0" applyFont="1" applyFill="1" applyBorder="1" applyAlignment="1">
      <alignment horizontal="left"/>
    </xf>
    <xf numFmtId="0" fontId="124" fillId="0" borderId="0" xfId="0" applyFont="1" applyAlignment="1">
      <alignment horizontal="left" vertical="center" wrapText="1"/>
    </xf>
    <xf numFmtId="0" fontId="124" fillId="0" borderId="13" xfId="0" applyFont="1" applyBorder="1" applyAlignment="1">
      <alignment horizontal="left" vertical="center" wrapText="1"/>
    </xf>
    <xf numFmtId="0" fontId="124" fillId="0" borderId="22" xfId="0" applyFont="1" applyBorder="1" applyAlignment="1">
      <alignment horizontal="left" vertical="center" wrapText="1"/>
    </xf>
    <xf numFmtId="0" fontId="124" fillId="0" borderId="21" xfId="0" applyFont="1" applyBorder="1" applyAlignment="1">
      <alignment horizontal="left" vertical="center" wrapText="1"/>
    </xf>
    <xf numFmtId="0" fontId="124" fillId="0" borderId="13" xfId="0" applyFont="1" applyBorder="1" applyAlignment="1">
      <alignment horizontal="left" wrapText="1"/>
    </xf>
    <xf numFmtId="0" fontId="124" fillId="0" borderId="22" xfId="0" applyFont="1" applyBorder="1" applyAlignment="1">
      <alignment horizontal="left" wrapText="1"/>
    </xf>
    <xf numFmtId="0" fontId="124" fillId="0" borderId="21" xfId="0" applyFont="1" applyBorder="1" applyAlignment="1">
      <alignment horizontal="left"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124" fillId="0" borderId="13" xfId="0" applyFont="1" applyBorder="1" applyAlignment="1">
      <alignment horizontal="left" vertical="top" wrapText="1"/>
    </xf>
    <xf numFmtId="0" fontId="124" fillId="0" borderId="22" xfId="0" applyFont="1" applyBorder="1" applyAlignment="1">
      <alignment horizontal="left" vertical="top" wrapText="1"/>
    </xf>
    <xf numFmtId="0" fontId="124" fillId="0" borderId="21" xfId="0" applyFont="1" applyBorder="1" applyAlignment="1">
      <alignment horizontal="left" vertical="top" wrapText="1"/>
    </xf>
    <xf numFmtId="0" fontId="177" fillId="6" borderId="16" xfId="0" applyFont="1" applyFill="1" applyBorder="1" applyAlignment="1">
      <alignment horizontal="center" vertical="center" wrapText="1"/>
    </xf>
    <xf numFmtId="0" fontId="124" fillId="6" borderId="16" xfId="0" applyFont="1" applyFill="1" applyBorder="1" applyAlignment="1">
      <alignment horizontal="center" vertical="center" wrapText="1"/>
    </xf>
    <xf numFmtId="0" fontId="124" fillId="6" borderId="18"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0" fontId="0" fillId="0" borderId="22" xfId="0" applyBorder="1" applyAlignment="1">
      <alignment horizontal="left" vertical="center"/>
    </xf>
    <xf numFmtId="0" fontId="0" fillId="0" borderId="21" xfId="0" applyBorder="1" applyAlignment="1">
      <alignment horizontal="left" vertical="center"/>
    </xf>
    <xf numFmtId="0" fontId="137" fillId="6" borderId="16" xfId="0" applyFont="1" applyFill="1" applyBorder="1" applyAlignment="1">
      <alignment horizontal="center" vertical="center" wrapText="1"/>
    </xf>
    <xf numFmtId="0" fontId="137" fillId="6" borderId="18" xfId="0" applyFont="1" applyFill="1" applyBorder="1" applyAlignment="1">
      <alignment horizontal="center" vertical="center" wrapText="1"/>
    </xf>
    <xf numFmtId="0" fontId="125" fillId="0" borderId="0" xfId="0" applyFont="1" applyAlignment="1">
      <alignment horizontal="center" wrapText="1"/>
    </xf>
    <xf numFmtId="0" fontId="124" fillId="33" borderId="13" xfId="0" applyFont="1" applyFill="1" applyBorder="1" applyAlignment="1">
      <alignment horizontal="left" vertical="center" wrapText="1"/>
    </xf>
    <xf numFmtId="0" fontId="124" fillId="33" borderId="22" xfId="0" applyFont="1" applyFill="1" applyBorder="1" applyAlignment="1">
      <alignment horizontal="left" vertical="center" wrapText="1"/>
    </xf>
    <xf numFmtId="0" fontId="124" fillId="33" borderId="21" xfId="0" applyFont="1" applyFill="1" applyBorder="1" applyAlignment="1">
      <alignment horizontal="left" vertical="center" wrapText="1"/>
    </xf>
    <xf numFmtId="0" fontId="124" fillId="0" borderId="0" xfId="0" applyFont="1" applyAlignment="1">
      <alignment horizontal="center" wrapText="1"/>
    </xf>
    <xf numFmtId="0" fontId="124" fillId="0" borderId="0" xfId="0" applyFont="1" applyAlignment="1">
      <alignment horizontal="center"/>
    </xf>
    <xf numFmtId="0" fontId="124" fillId="0" borderId="0" xfId="0" applyFont="1" applyAlignment="1">
      <alignment horizontal="left" wrapText="1"/>
    </xf>
    <xf numFmtId="0" fontId="124" fillId="0" borderId="0" xfId="0" applyFont="1" applyAlignment="1">
      <alignment horizontal="left"/>
    </xf>
    <xf numFmtId="0" fontId="123" fillId="0" borderId="13" xfId="133" applyFont="1" applyFill="1" applyBorder="1" applyAlignment="1">
      <alignment horizontal="left" vertical="center" wrapText="1"/>
      <protection/>
    </xf>
    <xf numFmtId="0" fontId="123" fillId="0" borderId="22" xfId="133" applyFont="1" applyFill="1" applyBorder="1" applyAlignment="1">
      <alignment horizontal="left" vertical="center" wrapText="1"/>
      <protection/>
    </xf>
    <xf numFmtId="0" fontId="123" fillId="0" borderId="21" xfId="133" applyFont="1" applyFill="1" applyBorder="1" applyAlignment="1">
      <alignment horizontal="left" vertical="center" wrapText="1"/>
      <protection/>
    </xf>
    <xf numFmtId="0" fontId="124" fillId="0" borderId="13" xfId="0" applyFont="1" applyBorder="1" applyAlignment="1">
      <alignment horizontal="center" vertical="center"/>
    </xf>
    <xf numFmtId="0" fontId="124" fillId="0" borderId="22" xfId="0" applyFont="1" applyBorder="1" applyAlignment="1">
      <alignment horizontal="center" vertical="center"/>
    </xf>
    <xf numFmtId="0" fontId="124" fillId="0" borderId="21" xfId="0" applyFont="1" applyBorder="1" applyAlignment="1">
      <alignment horizontal="center" vertical="center"/>
    </xf>
    <xf numFmtId="0" fontId="134" fillId="0" borderId="13" xfId="0" applyFont="1" applyBorder="1" applyAlignment="1">
      <alignment horizontal="center" vertical="top" wrapText="1"/>
    </xf>
    <xf numFmtId="0" fontId="134" fillId="0" borderId="22" xfId="0" applyFont="1" applyBorder="1" applyAlignment="1">
      <alignment horizontal="center" vertical="top" wrapText="1"/>
    </xf>
    <xf numFmtId="0" fontId="134" fillId="0" borderId="21" xfId="0" applyFont="1" applyBorder="1" applyAlignment="1">
      <alignment horizontal="center" vertical="top" wrapText="1"/>
    </xf>
    <xf numFmtId="0" fontId="128" fillId="0" borderId="13" xfId="0" applyFont="1" applyBorder="1" applyAlignment="1">
      <alignment horizontal="center" vertical="center" wrapText="1"/>
    </xf>
    <xf numFmtId="0" fontId="128" fillId="0" borderId="22" xfId="0" applyFont="1" applyBorder="1" applyAlignment="1">
      <alignment horizontal="center" vertical="center" wrapText="1"/>
    </xf>
    <xf numFmtId="0" fontId="128" fillId="0" borderId="21" xfId="0" applyFont="1" applyBorder="1" applyAlignment="1">
      <alignment horizontal="center" vertical="center" wrapText="1"/>
    </xf>
    <xf numFmtId="0" fontId="0" fillId="0" borderId="22" xfId="0" applyBorder="1" applyAlignment="1">
      <alignment horizontal="left" vertical="top"/>
    </xf>
    <xf numFmtId="0" fontId="0" fillId="0" borderId="21" xfId="0" applyBorder="1" applyAlignment="1">
      <alignment horizontal="left" vertical="top"/>
    </xf>
    <xf numFmtId="0" fontId="4" fillId="0" borderId="13" xfId="0" applyFont="1" applyBorder="1" applyAlignment="1">
      <alignment horizontal="left" vertical="center" wrapText="1"/>
    </xf>
    <xf numFmtId="0" fontId="4" fillId="0" borderId="22" xfId="0" applyFont="1" applyBorder="1" applyAlignment="1">
      <alignment horizontal="left" vertical="center" wrapText="1"/>
    </xf>
    <xf numFmtId="0" fontId="4" fillId="0" borderId="21" xfId="0" applyFont="1" applyBorder="1" applyAlignment="1">
      <alignment horizontal="left" vertical="center" wrapText="1"/>
    </xf>
    <xf numFmtId="49" fontId="4" fillId="0" borderId="13" xfId="0" applyNumberFormat="1" applyFont="1" applyBorder="1" applyAlignment="1">
      <alignment vertical="center" wrapText="1"/>
    </xf>
    <xf numFmtId="49" fontId="4" fillId="0" borderId="22" xfId="0" applyNumberFormat="1" applyFont="1" applyBorder="1" applyAlignment="1">
      <alignment vertical="center" wrapText="1"/>
    </xf>
    <xf numFmtId="49" fontId="4" fillId="0" borderId="21" xfId="0" applyNumberFormat="1" applyFont="1" applyBorder="1" applyAlignment="1">
      <alignment vertical="center"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124" fillId="0" borderId="13" xfId="0" applyFont="1" applyBorder="1" applyAlignment="1">
      <alignment vertical="top" wrapText="1"/>
    </xf>
    <xf numFmtId="0" fontId="124" fillId="0" borderId="22" xfId="0" applyFont="1" applyBorder="1" applyAlignment="1">
      <alignment vertical="top" wrapText="1"/>
    </xf>
    <xf numFmtId="0" fontId="124" fillId="0" borderId="21" xfId="0" applyFont="1" applyBorder="1" applyAlignment="1">
      <alignment vertical="top" wrapText="1"/>
    </xf>
    <xf numFmtId="0" fontId="4" fillId="36" borderId="13" xfId="0" applyFont="1" applyFill="1" applyBorder="1" applyAlignment="1">
      <alignment horizontal="left" vertical="center" wrapText="1"/>
    </xf>
    <xf numFmtId="0" fontId="4" fillId="36" borderId="22"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27" fillId="0" borderId="13" xfId="0" applyFont="1" applyFill="1" applyBorder="1" applyAlignment="1" applyProtection="1">
      <alignment horizontal="left" vertical="center" wrapText="1"/>
      <protection/>
    </xf>
    <xf numFmtId="0" fontId="124" fillId="0" borderId="13" xfId="0" applyFont="1" applyBorder="1" applyAlignment="1">
      <alignment horizontal="center" vertical="center" wrapText="1"/>
    </xf>
    <xf numFmtId="0" fontId="124" fillId="0" borderId="22" xfId="0" applyFont="1" applyBorder="1" applyAlignment="1">
      <alignment horizontal="center" vertical="center" wrapText="1"/>
    </xf>
    <xf numFmtId="0" fontId="124" fillId="0" borderId="21" xfId="0" applyFont="1" applyBorder="1" applyAlignment="1">
      <alignment horizontal="center" vertical="center" wrapText="1"/>
    </xf>
    <xf numFmtId="0" fontId="126" fillId="0" borderId="13" xfId="0" applyFont="1" applyBorder="1" applyAlignment="1">
      <alignment horizontal="center" vertical="center" wrapText="1"/>
    </xf>
    <xf numFmtId="0" fontId="126" fillId="0" borderId="22" xfId="0" applyFont="1" applyBorder="1" applyAlignment="1">
      <alignment horizontal="center" vertical="center" wrapText="1"/>
    </xf>
    <xf numFmtId="0" fontId="126" fillId="0" borderId="21" xfId="0" applyFont="1"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156" fillId="0" borderId="13" xfId="133" applyFont="1" applyFill="1" applyBorder="1" applyAlignment="1">
      <alignment horizontal="left" vertical="center" wrapText="1"/>
      <protection/>
    </xf>
    <xf numFmtId="0" fontId="0" fillId="0" borderId="22" xfId="0" applyFont="1" applyBorder="1" applyAlignment="1">
      <alignment horizontal="left" vertical="center" wrapText="1"/>
    </xf>
    <xf numFmtId="0" fontId="127" fillId="2" borderId="12" xfId="0" applyFont="1" applyFill="1" applyBorder="1" applyAlignment="1">
      <alignment horizontal="center" vertical="center"/>
    </xf>
    <xf numFmtId="0" fontId="127" fillId="7" borderId="12" xfId="0" applyFont="1" applyFill="1" applyBorder="1" applyAlignment="1">
      <alignment horizontal="center" vertical="center" wrapText="1"/>
    </xf>
    <xf numFmtId="0" fontId="124" fillId="10" borderId="17" xfId="0" applyFont="1" applyFill="1" applyBorder="1" applyAlignment="1">
      <alignment horizontal="center" vertical="center" wrapText="1"/>
    </xf>
    <xf numFmtId="0" fontId="124" fillId="10" borderId="16" xfId="0" applyFont="1" applyFill="1" applyBorder="1" applyAlignment="1">
      <alignment horizontal="center" vertical="center" wrapText="1"/>
    </xf>
    <xf numFmtId="0" fontId="125" fillId="0" borderId="0" xfId="0" applyFont="1" applyAlignment="1">
      <alignment horizontal="center" vertical="top" wrapText="1"/>
    </xf>
    <xf numFmtId="0" fontId="124" fillId="10" borderId="13" xfId="0" applyFont="1" applyFill="1" applyBorder="1" applyAlignment="1">
      <alignment horizontal="center" vertical="center" wrapText="1"/>
    </xf>
    <xf numFmtId="0" fontId="124" fillId="10" borderId="21" xfId="0" applyFont="1" applyFill="1" applyBorder="1" applyAlignment="1">
      <alignment horizontal="center" vertical="center" wrapText="1"/>
    </xf>
    <xf numFmtId="0" fontId="124" fillId="10" borderId="12" xfId="0" applyFont="1" applyFill="1" applyBorder="1" applyAlignment="1">
      <alignment horizontal="center" vertical="center" wrapText="1"/>
    </xf>
    <xf numFmtId="0" fontId="124" fillId="10" borderId="46" xfId="0" applyFont="1" applyFill="1" applyBorder="1" applyAlignment="1">
      <alignment horizontal="center" vertical="center" wrapText="1"/>
    </xf>
    <xf numFmtId="0" fontId="124" fillId="10" borderId="44" xfId="0" applyFont="1" applyFill="1" applyBorder="1" applyAlignment="1">
      <alignment horizontal="center" vertical="center" wrapText="1"/>
    </xf>
    <xf numFmtId="0" fontId="178" fillId="3" borderId="12" xfId="0" applyFont="1" applyFill="1" applyBorder="1" applyAlignment="1">
      <alignment horizontal="center" vertical="center"/>
    </xf>
    <xf numFmtId="0" fontId="125" fillId="0" borderId="13" xfId="0" applyFont="1" applyBorder="1" applyAlignment="1">
      <alignment horizontal="center" vertical="center" wrapText="1"/>
    </xf>
    <xf numFmtId="0" fontId="125" fillId="0" borderId="22" xfId="0" applyFont="1" applyBorder="1" applyAlignment="1">
      <alignment horizontal="center" vertical="center" wrapText="1"/>
    </xf>
    <xf numFmtId="0" fontId="125" fillId="0" borderId="21" xfId="0" applyFont="1" applyBorder="1" applyAlignment="1">
      <alignment horizontal="center" vertical="center" wrapText="1"/>
    </xf>
    <xf numFmtId="0" fontId="111" fillId="0" borderId="22" xfId="0" applyFont="1" applyBorder="1" applyAlignment="1">
      <alignment horizontal="center" vertical="center" wrapText="1"/>
    </xf>
    <xf numFmtId="0" fontId="111" fillId="0" borderId="21" xfId="0" applyFont="1" applyBorder="1" applyAlignment="1">
      <alignment horizontal="center" vertical="center" wrapText="1"/>
    </xf>
    <xf numFmtId="0" fontId="127" fillId="6" borderId="16" xfId="0" applyFont="1" applyFill="1" applyBorder="1" applyAlignment="1">
      <alignment horizontal="center" vertical="center"/>
    </xf>
    <xf numFmtId="0" fontId="127" fillId="6" borderId="18" xfId="0" applyFont="1" applyFill="1" applyBorder="1" applyAlignment="1">
      <alignment horizontal="center" vertical="center"/>
    </xf>
    <xf numFmtId="0" fontId="0" fillId="0" borderId="21" xfId="0" applyBorder="1" applyAlignment="1">
      <alignment horizontal="center" vertical="center" wrapText="1"/>
    </xf>
    <xf numFmtId="0" fontId="4" fillId="36" borderId="12" xfId="0" applyFont="1" applyFill="1" applyBorder="1" applyAlignment="1">
      <alignment horizontal="left" vertical="center" wrapText="1"/>
    </xf>
    <xf numFmtId="0" fontId="4" fillId="0" borderId="12" xfId="0" applyFont="1" applyBorder="1" applyAlignment="1">
      <alignment horizontal="center" vertical="center"/>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0" fontId="123" fillId="0" borderId="12" xfId="133" applyFont="1" applyFill="1" applyBorder="1" applyAlignment="1">
      <alignment horizontal="left" vertical="top" wrapText="1"/>
      <protection/>
    </xf>
    <xf numFmtId="49" fontId="4" fillId="0" borderId="13"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21" xfId="0" applyNumberFormat="1" applyFont="1" applyBorder="1" applyAlignment="1">
      <alignment horizontal="left" vertical="center" wrapText="1"/>
    </xf>
    <xf numFmtId="0" fontId="4" fillId="0" borderId="1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123" fillId="0" borderId="13" xfId="133" applyFont="1" applyFill="1" applyBorder="1" applyAlignment="1">
      <alignment horizontal="left" vertical="top" wrapText="1"/>
      <protection/>
    </xf>
    <xf numFmtId="0" fontId="123" fillId="0" borderId="22" xfId="133" applyFont="1" applyFill="1" applyBorder="1" applyAlignment="1">
      <alignment horizontal="left" vertical="top" wrapText="1"/>
      <protection/>
    </xf>
    <xf numFmtId="0" fontId="123" fillId="0" borderId="21" xfId="133" applyFont="1" applyFill="1" applyBorder="1" applyAlignment="1">
      <alignment horizontal="left" vertical="top" wrapText="1"/>
      <protection/>
    </xf>
    <xf numFmtId="0" fontId="124" fillId="33" borderId="13" xfId="0" applyFont="1" applyFill="1" applyBorder="1" applyAlignment="1">
      <alignment horizontal="left" vertical="top" wrapText="1"/>
    </xf>
    <xf numFmtId="0" fontId="124" fillId="33" borderId="22" xfId="0" applyFont="1" applyFill="1" applyBorder="1" applyAlignment="1">
      <alignment horizontal="left" vertical="top" wrapText="1"/>
    </xf>
    <xf numFmtId="0" fontId="124" fillId="33" borderId="21" xfId="0" applyFont="1" applyFill="1" applyBorder="1" applyAlignment="1">
      <alignment horizontal="left" vertical="top" wrapText="1"/>
    </xf>
    <xf numFmtId="49" fontId="124" fillId="0" borderId="13" xfId="0" applyNumberFormat="1" applyFont="1" applyBorder="1" applyAlignment="1">
      <alignment horizontal="center" vertical="center"/>
    </xf>
    <xf numFmtId="49" fontId="124" fillId="0" borderId="22" xfId="0" applyNumberFormat="1" applyFont="1" applyBorder="1" applyAlignment="1">
      <alignment horizontal="center" vertical="center"/>
    </xf>
    <xf numFmtId="49" fontId="124" fillId="0" borderId="21" xfId="0" applyNumberFormat="1" applyFont="1" applyBorder="1" applyAlignment="1">
      <alignment horizontal="center" vertical="center"/>
    </xf>
    <xf numFmtId="0" fontId="124" fillId="33" borderId="13" xfId="0" applyFont="1" applyFill="1" applyBorder="1" applyAlignment="1">
      <alignment horizontal="center" vertical="center" wrapText="1"/>
    </xf>
    <xf numFmtId="0" fontId="124" fillId="33" borderId="22" xfId="0" applyFont="1" applyFill="1" applyBorder="1" applyAlignment="1">
      <alignment horizontal="center" vertical="center" wrapText="1"/>
    </xf>
    <xf numFmtId="0" fontId="0" fillId="0" borderId="52" xfId="0" applyBorder="1" applyAlignment="1">
      <alignment horizontal="left" vertical="center" wrapText="1"/>
    </xf>
    <xf numFmtId="0" fontId="124" fillId="0" borderId="13" xfId="0" applyFont="1" applyBorder="1" applyAlignment="1">
      <alignment horizontal="center"/>
    </xf>
    <xf numFmtId="0" fontId="124" fillId="0" borderId="22" xfId="0" applyFont="1" applyBorder="1" applyAlignment="1">
      <alignment horizontal="center"/>
    </xf>
    <xf numFmtId="0" fontId="0" fillId="0" borderId="21" xfId="0" applyBorder="1" applyAlignment="1">
      <alignment vertical="top"/>
    </xf>
    <xf numFmtId="0" fontId="124" fillId="33" borderId="21" xfId="0" applyFont="1" applyFill="1" applyBorder="1" applyAlignment="1">
      <alignment horizontal="center" vertical="center" wrapText="1"/>
    </xf>
    <xf numFmtId="0" fontId="124" fillId="33" borderId="13" xfId="0" applyFont="1" applyFill="1" applyBorder="1" applyAlignment="1">
      <alignment horizontal="center" vertical="center"/>
    </xf>
    <xf numFmtId="0" fontId="124" fillId="33" borderId="21" xfId="0" applyFont="1" applyFill="1" applyBorder="1" applyAlignment="1">
      <alignment horizontal="center" vertical="center"/>
    </xf>
    <xf numFmtId="0" fontId="124" fillId="33" borderId="22" xfId="0" applyFont="1" applyFill="1" applyBorder="1" applyAlignment="1">
      <alignment horizontal="center" vertical="center"/>
    </xf>
    <xf numFmtId="0" fontId="124" fillId="0" borderId="12" xfId="0" applyFont="1" applyBorder="1" applyAlignment="1">
      <alignment horizontal="left" vertical="center" wrapText="1"/>
    </xf>
    <xf numFmtId="0" fontId="124" fillId="0" borderId="12" xfId="0" applyFont="1" applyBorder="1" applyAlignment="1">
      <alignment horizontal="center" vertical="center" wrapText="1"/>
    </xf>
    <xf numFmtId="0" fontId="124" fillId="0" borderId="12" xfId="0" applyFont="1" applyBorder="1" applyAlignment="1">
      <alignment horizontal="center" vertical="center"/>
    </xf>
    <xf numFmtId="0" fontId="124" fillId="33" borderId="12" xfId="0" applyFont="1" applyFill="1" applyBorder="1" applyAlignment="1">
      <alignment vertical="center" wrapText="1"/>
    </xf>
    <xf numFmtId="0" fontId="4" fillId="33" borderId="12" xfId="0" applyFont="1" applyFill="1" applyBorder="1" applyAlignment="1">
      <alignment horizontal="center" vertical="center" wrapText="1"/>
    </xf>
    <xf numFmtId="0" fontId="124" fillId="33" borderId="13" xfId="0" applyFont="1" applyFill="1" applyBorder="1" applyAlignment="1">
      <alignment vertical="center" wrapText="1"/>
    </xf>
    <xf numFmtId="0" fontId="124" fillId="33" borderId="22" xfId="0" applyFont="1" applyFill="1" applyBorder="1" applyAlignment="1">
      <alignment vertical="center" wrapText="1"/>
    </xf>
    <xf numFmtId="0" fontId="124" fillId="33" borderId="21" xfId="0" applyFont="1" applyFill="1" applyBorder="1" applyAlignment="1">
      <alignment vertical="center" wrapText="1"/>
    </xf>
    <xf numFmtId="0" fontId="4" fillId="33" borderId="13"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2" xfId="0" applyFont="1" applyFill="1" applyBorder="1" applyAlignment="1">
      <alignment horizontal="center" vertical="center"/>
    </xf>
    <xf numFmtId="0" fontId="144" fillId="39" borderId="53" xfId="0" applyFont="1" applyFill="1" applyBorder="1" applyAlignment="1">
      <alignment horizontal="center" vertical="center" wrapText="1"/>
    </xf>
    <xf numFmtId="0" fontId="144" fillId="39" borderId="54" xfId="0" applyFont="1" applyFill="1" applyBorder="1" applyAlignment="1">
      <alignment horizontal="center" vertical="center" wrapText="1"/>
    </xf>
    <xf numFmtId="0" fontId="144" fillId="39" borderId="25" xfId="0" applyFont="1" applyFill="1" applyBorder="1" applyAlignment="1">
      <alignment horizontal="center" vertical="center" wrapText="1"/>
    </xf>
    <xf numFmtId="0" fontId="178" fillId="15" borderId="53" xfId="0" applyFont="1" applyFill="1" applyBorder="1" applyAlignment="1">
      <alignment horizontal="center" vertical="center"/>
    </xf>
    <xf numFmtId="0" fontId="178" fillId="15" borderId="25" xfId="0" applyFont="1" applyFill="1" applyBorder="1" applyAlignment="1">
      <alignment horizontal="center" vertical="center"/>
    </xf>
    <xf numFmtId="0" fontId="0" fillId="0" borderId="0" xfId="0" applyAlignment="1">
      <alignment horizontal="left"/>
    </xf>
    <xf numFmtId="0" fontId="123" fillId="10" borderId="13" xfId="0" applyFont="1" applyFill="1" applyBorder="1" applyAlignment="1" applyProtection="1">
      <alignment vertical="center" wrapText="1"/>
      <protection/>
    </xf>
    <xf numFmtId="0" fontId="123" fillId="10" borderId="21" xfId="0" applyFont="1" applyFill="1" applyBorder="1" applyAlignment="1" applyProtection="1">
      <alignment vertical="center" wrapText="1"/>
      <protection/>
    </xf>
    <xf numFmtId="0" fontId="123" fillId="10" borderId="13" xfId="0" applyFont="1" applyFill="1" applyBorder="1" applyAlignment="1" applyProtection="1">
      <alignment horizontal="center" vertical="center" wrapText="1"/>
      <protection/>
    </xf>
    <xf numFmtId="0" fontId="123" fillId="10" borderId="21" xfId="0" applyFont="1" applyFill="1" applyBorder="1" applyAlignment="1" applyProtection="1">
      <alignment horizontal="center" vertical="center" wrapText="1"/>
      <protection/>
    </xf>
    <xf numFmtId="0" fontId="124" fillId="10" borderId="13" xfId="0" applyFont="1" applyFill="1" applyBorder="1" applyAlignment="1">
      <alignment vertical="center" wrapText="1"/>
    </xf>
    <xf numFmtId="0" fontId="124" fillId="10" borderId="21" xfId="0" applyFont="1" applyFill="1" applyBorder="1" applyAlignment="1">
      <alignment vertical="center" wrapText="1"/>
    </xf>
    <xf numFmtId="0" fontId="144" fillId="2" borderId="17" xfId="0" applyFont="1" applyFill="1" applyBorder="1" applyAlignment="1" applyProtection="1">
      <alignment horizontal="center" vertical="center" wrapText="1"/>
      <protection/>
    </xf>
    <xf numFmtId="0" fontId="123" fillId="2" borderId="16" xfId="0" applyFont="1" applyFill="1" applyBorder="1" applyAlignment="1" applyProtection="1">
      <alignment horizontal="center" vertical="center" wrapText="1"/>
      <protection/>
    </xf>
    <xf numFmtId="0" fontId="123" fillId="2" borderId="18" xfId="0" applyFont="1" applyFill="1" applyBorder="1" applyAlignment="1" applyProtection="1">
      <alignment horizontal="center" vertical="center" wrapText="1"/>
      <protection/>
    </xf>
    <xf numFmtId="0" fontId="23" fillId="7" borderId="17"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23" fillId="10" borderId="46" xfId="0" applyFont="1" applyFill="1" applyBorder="1" applyAlignment="1" applyProtection="1">
      <alignment vertical="center" wrapText="1"/>
      <protection/>
    </xf>
    <xf numFmtId="0" fontId="123" fillId="10" borderId="55" xfId="0" applyFont="1" applyFill="1" applyBorder="1" applyAlignment="1" applyProtection="1">
      <alignment vertical="center" wrapText="1"/>
      <protection/>
    </xf>
    <xf numFmtId="0" fontId="0" fillId="10" borderId="44" xfId="0" applyFill="1" applyBorder="1" applyAlignment="1">
      <alignment vertical="center" wrapText="1"/>
    </xf>
    <xf numFmtId="0" fontId="123" fillId="33" borderId="12" xfId="0" applyFont="1" applyFill="1" applyBorder="1" applyAlignment="1" applyProtection="1">
      <alignment horizontal="center" vertical="center" wrapText="1"/>
      <protection/>
    </xf>
    <xf numFmtId="0" fontId="0" fillId="0" borderId="12" xfId="0" applyBorder="1" applyAlignment="1">
      <alignment horizontal="center"/>
    </xf>
    <xf numFmtId="0" fontId="152" fillId="0" borderId="13" xfId="0" applyFont="1" applyBorder="1" applyAlignment="1">
      <alignment horizontal="center" vertical="center"/>
    </xf>
    <xf numFmtId="0" fontId="152" fillId="0" borderId="21" xfId="0" applyFont="1" applyBorder="1" applyAlignment="1">
      <alignment horizontal="center" vertical="center"/>
    </xf>
    <xf numFmtId="0" fontId="178" fillId="9" borderId="12" xfId="0" applyFont="1" applyFill="1" applyBorder="1" applyAlignment="1">
      <alignment horizontal="center" vertical="center"/>
    </xf>
    <xf numFmtId="0" fontId="4" fillId="36" borderId="35" xfId="0" applyFont="1" applyFill="1" applyBorder="1" applyAlignment="1">
      <alignment horizontal="left" vertical="center" wrapText="1"/>
    </xf>
    <xf numFmtId="0" fontId="123" fillId="0" borderId="12"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123" fillId="0" borderId="12" xfId="0" applyFont="1" applyFill="1" applyBorder="1" applyAlignment="1">
      <alignment horizontal="center" vertical="center" wrapText="1"/>
    </xf>
    <xf numFmtId="0" fontId="0" fillId="0" borderId="12" xfId="0" applyBorder="1" applyAlignment="1">
      <alignment horizontal="center" vertical="center"/>
    </xf>
    <xf numFmtId="0" fontId="102" fillId="0" borderId="12" xfId="73" applyBorder="1" applyAlignment="1" applyProtection="1">
      <alignment vertical="center" wrapText="1"/>
      <protection/>
    </xf>
    <xf numFmtId="0" fontId="0" fillId="0" borderId="12" xfId="0" applyBorder="1" applyAlignment="1">
      <alignment/>
    </xf>
    <xf numFmtId="0" fontId="124" fillId="0" borderId="12" xfId="0" applyFont="1" applyBorder="1" applyAlignment="1">
      <alignment vertical="center" wrapText="1"/>
    </xf>
    <xf numFmtId="0" fontId="123" fillId="10" borderId="22" xfId="0" applyFont="1" applyFill="1" applyBorder="1" applyAlignment="1" applyProtection="1">
      <alignment horizontal="center" vertical="center" wrapText="1"/>
      <protection/>
    </xf>
    <xf numFmtId="0" fontId="123" fillId="10" borderId="13" xfId="0" applyFont="1" applyFill="1" applyBorder="1" applyAlignment="1">
      <alignment horizontal="center" vertical="center" wrapText="1"/>
    </xf>
    <xf numFmtId="0" fontId="123" fillId="10" borderId="21" xfId="0" applyFont="1" applyFill="1" applyBorder="1" applyAlignment="1">
      <alignment horizontal="center" vertical="center" wrapText="1"/>
    </xf>
    <xf numFmtId="0" fontId="144" fillId="2" borderId="20" xfId="0" applyFont="1" applyFill="1" applyBorder="1" applyAlignment="1" applyProtection="1">
      <alignment horizontal="center" vertical="center" wrapText="1"/>
      <protection/>
    </xf>
    <xf numFmtId="0" fontId="123" fillId="2" borderId="14" xfId="0" applyFont="1" applyFill="1" applyBorder="1" applyAlignment="1" applyProtection="1">
      <alignment horizontal="center" vertical="center" wrapText="1"/>
      <protection/>
    </xf>
    <xf numFmtId="0" fontId="123" fillId="2" borderId="56" xfId="0" applyFont="1" applyFill="1" applyBorder="1" applyAlignment="1" applyProtection="1">
      <alignment horizontal="center" vertical="center" wrapText="1"/>
      <protection/>
    </xf>
    <xf numFmtId="0" fontId="146" fillId="10" borderId="46" xfId="0" applyFont="1" applyFill="1" applyBorder="1" applyAlignment="1" applyProtection="1">
      <alignment horizontal="center" vertical="center" wrapText="1"/>
      <protection/>
    </xf>
    <xf numFmtId="0" fontId="146" fillId="10" borderId="55" xfId="0" applyFont="1" applyFill="1" applyBorder="1" applyAlignment="1" applyProtection="1">
      <alignment horizontal="center" vertical="center" wrapText="1"/>
      <protection/>
    </xf>
    <xf numFmtId="0" fontId="146" fillId="10" borderId="44" xfId="0" applyFont="1" applyFill="1" applyBorder="1" applyAlignment="1" applyProtection="1">
      <alignment horizontal="center" vertical="center" wrapText="1"/>
      <protection/>
    </xf>
    <xf numFmtId="0" fontId="146" fillId="10" borderId="17" xfId="0" applyFont="1" applyFill="1" applyBorder="1" applyAlignment="1" applyProtection="1">
      <alignment horizontal="center" vertical="center" wrapText="1"/>
      <protection/>
    </xf>
    <xf numFmtId="0" fontId="146" fillId="10" borderId="16" xfId="0" applyFont="1" applyFill="1" applyBorder="1" applyAlignment="1" applyProtection="1">
      <alignment horizontal="center" vertical="center" wrapText="1"/>
      <protection/>
    </xf>
    <xf numFmtId="0" fontId="146" fillId="10" borderId="18" xfId="0" applyFont="1" applyFill="1" applyBorder="1" applyAlignment="1" applyProtection="1">
      <alignment horizontal="center" vertical="center" wrapText="1"/>
      <protection/>
    </xf>
    <xf numFmtId="0" fontId="125" fillId="10" borderId="17" xfId="0" applyFont="1" applyFill="1" applyBorder="1" applyAlignment="1">
      <alignment horizontal="center" vertical="center"/>
    </xf>
    <xf numFmtId="0" fontId="125" fillId="10" borderId="16" xfId="0" applyFont="1" applyFill="1" applyBorder="1" applyAlignment="1">
      <alignment horizontal="center" vertical="center"/>
    </xf>
    <xf numFmtId="0" fontId="125" fillId="10" borderId="18" xfId="0" applyFont="1" applyFill="1" applyBorder="1" applyAlignment="1">
      <alignment horizontal="center" vertical="center"/>
    </xf>
    <xf numFmtId="0" fontId="171" fillId="15" borderId="53" xfId="0" applyFont="1" applyFill="1" applyBorder="1" applyAlignment="1">
      <alignment horizontal="center" vertical="center"/>
    </xf>
    <xf numFmtId="0" fontId="171" fillId="15" borderId="25" xfId="0" applyFont="1" applyFill="1" applyBorder="1" applyAlignment="1">
      <alignment horizontal="center" vertical="center"/>
    </xf>
    <xf numFmtId="0" fontId="125" fillId="0" borderId="17" xfId="0" applyFont="1" applyBorder="1" applyAlignment="1">
      <alignment horizontal="right" vertical="center"/>
    </xf>
    <xf numFmtId="0" fontId="125" fillId="0" borderId="18" xfId="0" applyFont="1" applyBorder="1" applyAlignment="1">
      <alignment horizontal="right" vertical="center"/>
    </xf>
    <xf numFmtId="0" fontId="171" fillId="15" borderId="26" xfId="0" applyFont="1" applyFill="1" applyBorder="1" applyAlignment="1">
      <alignment horizontal="center" vertical="center"/>
    </xf>
    <xf numFmtId="0" fontId="124" fillId="0" borderId="17" xfId="0" applyFont="1" applyBorder="1" applyAlignment="1">
      <alignment horizontal="right" vertical="center"/>
    </xf>
    <xf numFmtId="0" fontId="124" fillId="0" borderId="18" xfId="0" applyFont="1" applyBorder="1" applyAlignment="1">
      <alignment horizontal="right" vertical="center"/>
    </xf>
    <xf numFmtId="0" fontId="137" fillId="7" borderId="13" xfId="0" applyFont="1" applyFill="1" applyBorder="1" applyAlignment="1">
      <alignment horizontal="center" vertical="center"/>
    </xf>
    <xf numFmtId="0" fontId="125" fillId="0" borderId="17" xfId="0" applyFont="1" applyBorder="1" applyAlignment="1">
      <alignment horizontal="left" vertical="center"/>
    </xf>
    <xf numFmtId="0" fontId="125" fillId="0" borderId="18" xfId="0" applyFont="1" applyBorder="1" applyAlignment="1">
      <alignment horizontal="left" vertical="center"/>
    </xf>
    <xf numFmtId="0" fontId="123" fillId="0" borderId="57" xfId="133" applyFont="1" applyFill="1" applyBorder="1" applyAlignment="1">
      <alignment horizontal="left" vertical="center" wrapText="1"/>
      <protection/>
    </xf>
    <xf numFmtId="0" fontId="125" fillId="0" borderId="17" xfId="0" applyFont="1" applyBorder="1" applyAlignment="1">
      <alignment horizontal="right" vertical="center" wrapText="1"/>
    </xf>
    <xf numFmtId="0" fontId="125" fillId="0" borderId="18" xfId="0" applyFont="1" applyBorder="1" applyAlignment="1">
      <alignment horizontal="right" vertical="center" wrapText="1"/>
    </xf>
    <xf numFmtId="0" fontId="123" fillId="0" borderId="44" xfId="133" applyFont="1" applyFill="1" applyBorder="1" applyAlignment="1">
      <alignment horizontal="left" vertical="center" wrapText="1"/>
      <protection/>
    </xf>
    <xf numFmtId="0" fontId="123" fillId="0" borderId="56" xfId="133" applyFont="1" applyFill="1" applyBorder="1" applyAlignment="1">
      <alignment horizontal="left" vertical="center" wrapText="1"/>
      <protection/>
    </xf>
    <xf numFmtId="0" fontId="123" fillId="0" borderId="58" xfId="133" applyFont="1" applyFill="1" applyBorder="1" applyAlignment="1">
      <alignment horizontal="left" vertical="center" wrapText="1"/>
      <protection/>
    </xf>
    <xf numFmtId="0" fontId="124" fillId="0" borderId="44" xfId="0" applyFont="1" applyBorder="1" applyAlignment="1">
      <alignment horizontal="left" vertical="center" wrapText="1"/>
    </xf>
    <xf numFmtId="0" fontId="124" fillId="0" borderId="58" xfId="0" applyFont="1" applyBorder="1" applyAlignment="1">
      <alignment horizontal="left" vertical="center" wrapText="1"/>
    </xf>
    <xf numFmtId="0" fontId="137" fillId="7" borderId="12" xfId="0" applyFont="1" applyFill="1" applyBorder="1" applyAlignment="1">
      <alignment horizontal="center" vertical="center"/>
    </xf>
    <xf numFmtId="0" fontId="127" fillId="2" borderId="16" xfId="0" applyFont="1" applyFill="1" applyBorder="1" applyAlignment="1">
      <alignment horizontal="center" vertical="center"/>
    </xf>
    <xf numFmtId="0" fontId="127" fillId="2" borderId="18" xfId="0" applyFont="1" applyFill="1" applyBorder="1" applyAlignment="1">
      <alignment horizontal="center" vertical="center"/>
    </xf>
    <xf numFmtId="0" fontId="137" fillId="7" borderId="17" xfId="0" applyFont="1" applyFill="1" applyBorder="1" applyAlignment="1">
      <alignment horizontal="center" vertical="center"/>
    </xf>
    <xf numFmtId="0" fontId="137" fillId="7" borderId="18" xfId="0" applyFont="1" applyFill="1" applyBorder="1" applyAlignment="1">
      <alignment horizontal="center" vertical="center"/>
    </xf>
    <xf numFmtId="0" fontId="123" fillId="0" borderId="13" xfId="0" applyFont="1" applyBorder="1" applyAlignment="1">
      <alignment horizontal="left" vertical="center" wrapText="1"/>
    </xf>
    <xf numFmtId="0" fontId="123" fillId="0" borderId="21" xfId="0" applyFont="1" applyBorder="1" applyAlignment="1">
      <alignment horizontal="left" vertical="center" wrapText="1"/>
    </xf>
    <xf numFmtId="0" fontId="4" fillId="33" borderId="13" xfId="0" applyFont="1" applyFill="1" applyBorder="1" applyAlignment="1">
      <alignment horizontal="left" vertical="center" wrapText="1"/>
    </xf>
    <xf numFmtId="0" fontId="4" fillId="33" borderId="21" xfId="0" applyFont="1" applyFill="1" applyBorder="1" applyAlignment="1">
      <alignment horizontal="left" vertical="center" wrapText="1"/>
    </xf>
    <xf numFmtId="0" fontId="4" fillId="0" borderId="12" xfId="0" applyFont="1" applyBorder="1" applyAlignment="1">
      <alignment horizontal="right"/>
    </xf>
    <xf numFmtId="0" fontId="124" fillId="0" borderId="12" xfId="0" applyFont="1" applyBorder="1" applyAlignment="1">
      <alignment horizontal="center" wrapText="1"/>
    </xf>
    <xf numFmtId="0" fontId="124" fillId="36" borderId="13" xfId="0" applyFont="1" applyFill="1" applyBorder="1" applyAlignment="1">
      <alignment horizontal="left" vertical="center" wrapText="1"/>
    </xf>
    <xf numFmtId="0" fontId="124" fillId="36" borderId="22" xfId="0" applyFont="1" applyFill="1" applyBorder="1" applyAlignment="1">
      <alignment horizontal="left" vertical="center" wrapText="1"/>
    </xf>
    <xf numFmtId="0" fontId="124" fillId="36" borderId="21" xfId="0" applyFont="1" applyFill="1" applyBorder="1" applyAlignment="1">
      <alignment horizontal="left" vertical="center" wrapText="1"/>
    </xf>
    <xf numFmtId="0" fontId="4" fillId="0" borderId="13" xfId="133" applyFont="1" applyFill="1" applyBorder="1" applyAlignment="1">
      <alignment horizontal="left" vertical="center" wrapText="1"/>
      <protection/>
    </xf>
    <xf numFmtId="0" fontId="4" fillId="0" borderId="22" xfId="133" applyFont="1" applyFill="1" applyBorder="1" applyAlignment="1">
      <alignment horizontal="left" vertical="center" wrapText="1"/>
      <protection/>
    </xf>
    <xf numFmtId="0" fontId="4" fillId="0" borderId="21" xfId="133" applyFont="1" applyFill="1" applyBorder="1" applyAlignment="1">
      <alignment horizontal="left" vertical="center" wrapText="1"/>
      <protection/>
    </xf>
    <xf numFmtId="0" fontId="4" fillId="0" borderId="13" xfId="133" applyFont="1" applyFill="1" applyBorder="1" applyAlignment="1">
      <alignment horizontal="left" vertical="top" wrapText="1"/>
      <protection/>
    </xf>
    <xf numFmtId="0" fontId="4" fillId="0" borderId="22" xfId="133" applyFont="1" applyFill="1" applyBorder="1" applyAlignment="1">
      <alignment horizontal="left" vertical="top" wrapText="1"/>
      <protection/>
    </xf>
    <xf numFmtId="0" fontId="4" fillId="0" borderId="21" xfId="133" applyFont="1" applyFill="1" applyBorder="1" applyAlignment="1">
      <alignment horizontal="left" vertical="top" wrapText="1"/>
      <protection/>
    </xf>
    <xf numFmtId="0" fontId="137" fillId="7" borderId="17" xfId="0" applyFont="1" applyFill="1" applyBorder="1" applyAlignment="1">
      <alignment horizontal="center"/>
    </xf>
    <xf numFmtId="0" fontId="137" fillId="7" borderId="18" xfId="0" applyFont="1" applyFill="1" applyBorder="1" applyAlignment="1">
      <alignment horizontal="center"/>
    </xf>
    <xf numFmtId="0" fontId="129" fillId="0" borderId="17" xfId="0" applyFont="1" applyBorder="1" applyAlignment="1">
      <alignment horizontal="right"/>
    </xf>
    <xf numFmtId="0" fontId="129" fillId="0" borderId="18" xfId="0" applyFont="1" applyBorder="1" applyAlignment="1">
      <alignment horizontal="right"/>
    </xf>
    <xf numFmtId="0" fontId="156" fillId="0" borderId="21" xfId="133" applyFont="1" applyFill="1" applyBorder="1" applyAlignment="1">
      <alignment horizontal="left" vertical="center" wrapText="1"/>
      <protection/>
    </xf>
    <xf numFmtId="0" fontId="156" fillId="0" borderId="22" xfId="133" applyFont="1" applyFill="1" applyBorder="1" applyAlignment="1">
      <alignment horizontal="left" vertical="center" wrapText="1"/>
      <protection/>
    </xf>
    <xf numFmtId="0" fontId="129" fillId="0" borderId="17" xfId="0" applyFont="1" applyBorder="1" applyAlignment="1">
      <alignment horizontal="right" vertical="top"/>
    </xf>
    <xf numFmtId="0" fontId="129" fillId="0" borderId="18" xfId="0" applyFont="1" applyBorder="1" applyAlignment="1">
      <alignment horizontal="right" vertical="top"/>
    </xf>
    <xf numFmtId="0" fontId="21" fillId="0" borderId="17" xfId="0" applyFont="1" applyBorder="1" applyAlignment="1">
      <alignment horizontal="right"/>
    </xf>
    <xf numFmtId="0" fontId="21" fillId="0" borderId="18" xfId="0" applyFont="1" applyBorder="1" applyAlignment="1">
      <alignment horizontal="right"/>
    </xf>
    <xf numFmtId="0" fontId="27" fillId="0" borderId="13" xfId="0" applyFont="1" applyBorder="1" applyAlignment="1">
      <alignment horizontal="left" vertical="center" wrapText="1"/>
    </xf>
    <xf numFmtId="0" fontId="27" fillId="0" borderId="22" xfId="0" applyFont="1" applyBorder="1" applyAlignment="1">
      <alignment horizontal="left" vertical="center" wrapText="1"/>
    </xf>
    <xf numFmtId="0" fontId="0" fillId="0" borderId="22" xfId="0" applyFont="1" applyBorder="1" applyAlignment="1">
      <alignment horizontal="left" vertical="center" wrapText="1"/>
    </xf>
    <xf numFmtId="0" fontId="0" fillId="0" borderId="21" xfId="0" applyFont="1" applyBorder="1" applyAlignment="1">
      <alignment horizontal="left" vertical="center" wrapText="1"/>
    </xf>
    <xf numFmtId="0" fontId="132" fillId="0" borderId="17" xfId="0" applyFont="1" applyBorder="1" applyAlignment="1">
      <alignment horizontal="right"/>
    </xf>
    <xf numFmtId="0" fontId="132" fillId="0" borderId="18" xfId="0" applyFont="1" applyBorder="1" applyAlignment="1">
      <alignment horizontal="right"/>
    </xf>
    <xf numFmtId="0" fontId="27" fillId="0" borderId="13" xfId="133" applyFont="1" applyFill="1" applyBorder="1" applyAlignment="1">
      <alignment horizontal="left" vertical="center" wrapText="1"/>
      <protection/>
    </xf>
    <xf numFmtId="0" fontId="27" fillId="0" borderId="22" xfId="133" applyFont="1" applyFill="1" applyBorder="1" applyAlignment="1">
      <alignment horizontal="left" vertical="center" wrapText="1"/>
      <protection/>
    </xf>
    <xf numFmtId="0" fontId="27" fillId="0" borderId="21" xfId="133" applyFont="1" applyFill="1" applyBorder="1" applyAlignment="1">
      <alignment horizontal="left" vertical="center" wrapText="1"/>
      <protection/>
    </xf>
    <xf numFmtId="0" fontId="123" fillId="0" borderId="13" xfId="133" applyFont="1" applyFill="1" applyBorder="1" applyAlignment="1">
      <alignment horizontal="center" vertical="center" wrapText="1"/>
      <protection/>
    </xf>
    <xf numFmtId="0" fontId="123" fillId="0" borderId="21" xfId="133" applyFont="1" applyFill="1" applyBorder="1" applyAlignment="1">
      <alignment horizontal="center" vertical="center" wrapText="1"/>
      <protection/>
    </xf>
    <xf numFmtId="0" fontId="123" fillId="0" borderId="22" xfId="133" applyFont="1" applyFill="1" applyBorder="1" applyAlignment="1">
      <alignment horizontal="center" vertical="center" wrapText="1"/>
      <protection/>
    </xf>
    <xf numFmtId="0" fontId="146" fillId="0" borderId="17" xfId="133" applyFont="1" applyFill="1" applyBorder="1" applyAlignment="1">
      <alignment horizontal="center" vertical="center" wrapText="1"/>
      <protection/>
    </xf>
    <xf numFmtId="0" fontId="146" fillId="0" borderId="18" xfId="133" applyFont="1" applyFill="1" applyBorder="1" applyAlignment="1">
      <alignment horizontal="center" vertical="center" wrapText="1"/>
      <protection/>
    </xf>
    <xf numFmtId="0" fontId="125" fillId="0" borderId="0" xfId="0" applyFont="1" applyBorder="1" applyAlignment="1">
      <alignment horizontal="center" wrapText="1"/>
    </xf>
    <xf numFmtId="0" fontId="111" fillId="0" borderId="0" xfId="0" applyFont="1" applyAlignment="1">
      <alignment/>
    </xf>
    <xf numFmtId="0" fontId="123" fillId="0" borderId="13" xfId="133" applyFont="1" applyFill="1" applyBorder="1" applyAlignment="1" applyProtection="1">
      <alignment horizontal="left" vertical="center" wrapText="1"/>
      <protection/>
    </xf>
    <xf numFmtId="0" fontId="123" fillId="0" borderId="22" xfId="133" applyFont="1" applyFill="1" applyBorder="1" applyAlignment="1" applyProtection="1">
      <alignment horizontal="left" vertical="center" wrapText="1"/>
      <protection/>
    </xf>
    <xf numFmtId="0" fontId="123" fillId="0" borderId="21" xfId="133" applyFont="1" applyFill="1" applyBorder="1" applyAlignment="1" applyProtection="1">
      <alignment horizontal="left" vertical="center" wrapText="1"/>
      <protection/>
    </xf>
    <xf numFmtId="0" fontId="123" fillId="0" borderId="13" xfId="133" applyFont="1" applyFill="1" applyBorder="1" applyAlignment="1">
      <alignment vertical="center" wrapText="1"/>
      <protection/>
    </xf>
    <xf numFmtId="0" fontId="123" fillId="0" borderId="22" xfId="133" applyFont="1" applyFill="1" applyBorder="1" applyAlignment="1">
      <alignment vertical="center" wrapText="1"/>
      <protection/>
    </xf>
    <xf numFmtId="0" fontId="123" fillId="0" borderId="21" xfId="133" applyFont="1" applyFill="1" applyBorder="1" applyAlignment="1">
      <alignment vertical="center" wrapText="1"/>
      <protection/>
    </xf>
    <xf numFmtId="0" fontId="123" fillId="33" borderId="17" xfId="133" applyFont="1" applyFill="1" applyBorder="1" applyAlignment="1" applyProtection="1">
      <alignment horizontal="center" vertical="center" wrapText="1"/>
      <protection locked="0"/>
    </xf>
    <xf numFmtId="0" fontId="123" fillId="33" borderId="16" xfId="133" applyFont="1" applyFill="1" applyBorder="1" applyAlignment="1" applyProtection="1">
      <alignment horizontal="center" vertical="center" wrapText="1"/>
      <protection locked="0"/>
    </xf>
    <xf numFmtId="0" fontId="123" fillId="33" borderId="18" xfId="133" applyFont="1" applyFill="1" applyBorder="1" applyAlignment="1" applyProtection="1">
      <alignment horizontal="center" vertical="center" wrapText="1"/>
      <protection locked="0"/>
    </xf>
    <xf numFmtId="0" fontId="124" fillId="0" borderId="17" xfId="0" applyFont="1" applyBorder="1" applyAlignment="1">
      <alignment horizontal="center" vertical="center"/>
    </xf>
    <xf numFmtId="0" fontId="124" fillId="0" borderId="16" xfId="0" applyFont="1" applyBorder="1" applyAlignment="1">
      <alignment horizontal="center" vertical="center"/>
    </xf>
    <xf numFmtId="0" fontId="124" fillId="0" borderId="18" xfId="0" applyFont="1" applyBorder="1" applyAlignment="1">
      <alignment horizontal="center" vertical="center"/>
    </xf>
    <xf numFmtId="0" fontId="124" fillId="0" borderId="13" xfId="0" applyFont="1" applyBorder="1" applyAlignment="1">
      <alignment horizontal="left" vertical="center"/>
    </xf>
    <xf numFmtId="0" fontId="124" fillId="0" borderId="22" xfId="0" applyFont="1" applyBorder="1" applyAlignment="1">
      <alignment horizontal="left" vertical="center"/>
    </xf>
    <xf numFmtId="0" fontId="124" fillId="0" borderId="21" xfId="0" applyFont="1" applyBorder="1" applyAlignment="1">
      <alignment horizontal="left" vertical="center"/>
    </xf>
    <xf numFmtId="0" fontId="124" fillId="0" borderId="46" xfId="0" applyFont="1" applyBorder="1" applyAlignment="1">
      <alignment horizontal="left" vertical="center"/>
    </xf>
    <xf numFmtId="0" fontId="124" fillId="0" borderId="55" xfId="0" applyFont="1" applyBorder="1" applyAlignment="1">
      <alignment horizontal="left" vertical="center"/>
    </xf>
    <xf numFmtId="0" fontId="124" fillId="0" borderId="44" xfId="0" applyFont="1" applyBorder="1" applyAlignment="1">
      <alignment horizontal="left" vertical="center"/>
    </xf>
    <xf numFmtId="0" fontId="124" fillId="0" borderId="57" xfId="0" applyFont="1" applyBorder="1" applyAlignment="1">
      <alignment horizontal="left" vertical="center"/>
    </xf>
    <xf numFmtId="0" fontId="124" fillId="0" borderId="0" xfId="0" applyFont="1" applyBorder="1" applyAlignment="1">
      <alignment horizontal="left" vertical="center"/>
    </xf>
    <xf numFmtId="0" fontId="124" fillId="0" borderId="58" xfId="0" applyFont="1" applyBorder="1" applyAlignment="1">
      <alignment horizontal="left" vertical="center"/>
    </xf>
    <xf numFmtId="0" fontId="124" fillId="0" borderId="20" xfId="0" applyFont="1" applyBorder="1" applyAlignment="1">
      <alignment horizontal="left" vertical="center"/>
    </xf>
    <xf numFmtId="0" fontId="124" fillId="0" borderId="14" xfId="0" applyFont="1" applyBorder="1" applyAlignment="1">
      <alignment horizontal="left" vertical="center"/>
    </xf>
    <xf numFmtId="0" fontId="124" fillId="0" borderId="56" xfId="0" applyFont="1" applyBorder="1" applyAlignment="1">
      <alignment horizontal="left" vertical="center"/>
    </xf>
    <xf numFmtId="0" fontId="123" fillId="0" borderId="12" xfId="133" applyFont="1" applyFill="1" applyBorder="1" applyAlignment="1">
      <alignment horizontal="left" vertical="center" wrapText="1"/>
      <protection/>
    </xf>
    <xf numFmtId="0" fontId="127" fillId="6" borderId="17" xfId="0" applyFont="1" applyFill="1" applyBorder="1" applyAlignment="1">
      <alignment horizontal="center" vertical="center"/>
    </xf>
    <xf numFmtId="0" fontId="124" fillId="6" borderId="16" xfId="0" applyFont="1" applyFill="1" applyBorder="1" applyAlignment="1">
      <alignment horizontal="center" vertical="center"/>
    </xf>
    <xf numFmtId="0" fontId="124" fillId="6" borderId="18" xfId="0" applyFont="1" applyFill="1" applyBorder="1" applyAlignment="1">
      <alignment horizontal="center" vertical="center"/>
    </xf>
    <xf numFmtId="172" fontId="124" fillId="0" borderId="13" xfId="0" applyNumberFormat="1" applyFont="1" applyBorder="1" applyAlignment="1">
      <alignment horizontal="left" vertical="center"/>
    </xf>
    <xf numFmtId="172" fontId="124" fillId="0" borderId="21" xfId="0" applyNumberFormat="1" applyFont="1" applyBorder="1" applyAlignment="1">
      <alignment horizontal="left" vertical="center"/>
    </xf>
    <xf numFmtId="171" fontId="124" fillId="0" borderId="13" xfId="0" applyNumberFormat="1" applyFont="1" applyBorder="1" applyAlignment="1">
      <alignment horizontal="left" vertical="center"/>
    </xf>
    <xf numFmtId="171" fontId="124" fillId="0" borderId="21" xfId="0" applyNumberFormat="1" applyFont="1" applyBorder="1" applyAlignment="1">
      <alignment horizontal="left" vertical="center"/>
    </xf>
    <xf numFmtId="0" fontId="124" fillId="36" borderId="12" xfId="0" applyFont="1" applyFill="1" applyBorder="1" applyAlignment="1">
      <alignment horizontal="left" vertical="center" wrapText="1"/>
    </xf>
    <xf numFmtId="0" fontId="124" fillId="0" borderId="13" xfId="0" applyFont="1" applyFill="1" applyBorder="1" applyAlignment="1">
      <alignment horizontal="left" vertical="center" wrapText="1"/>
    </xf>
    <xf numFmtId="0" fontId="124" fillId="0" borderId="21"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24" fillId="0" borderId="46" xfId="0" applyFont="1" applyBorder="1" applyAlignment="1">
      <alignment horizontal="left" vertical="center" wrapText="1"/>
    </xf>
    <xf numFmtId="0" fontId="124" fillId="0" borderId="55" xfId="0" applyFont="1" applyBorder="1" applyAlignment="1">
      <alignment horizontal="left" vertical="center" wrapText="1"/>
    </xf>
    <xf numFmtId="0" fontId="124" fillId="0" borderId="20" xfId="0" applyFont="1" applyBorder="1" applyAlignment="1">
      <alignment horizontal="left" vertical="center" wrapText="1"/>
    </xf>
    <xf numFmtId="0" fontId="124" fillId="0" borderId="14" xfId="0" applyFont="1" applyBorder="1" applyAlignment="1">
      <alignment horizontal="left" vertical="center" wrapText="1"/>
    </xf>
    <xf numFmtId="0" fontId="124" fillId="0" borderId="56" xfId="0" applyFont="1" applyBorder="1" applyAlignment="1">
      <alignment horizontal="left" vertical="center" wrapText="1"/>
    </xf>
    <xf numFmtId="14" fontId="4" fillId="0" borderId="13" xfId="0" applyNumberFormat="1" applyFont="1" applyBorder="1" applyAlignment="1">
      <alignment horizontal="left" vertical="center" textRotation="90" wrapText="1"/>
    </xf>
    <xf numFmtId="0" fontId="4" fillId="0" borderId="21" xfId="0" applyFont="1" applyBorder="1" applyAlignment="1">
      <alignment horizontal="left" vertical="center" textRotation="90" wrapText="1"/>
    </xf>
    <xf numFmtId="0" fontId="4" fillId="0" borderId="13" xfId="0" applyFont="1" applyBorder="1" applyAlignment="1">
      <alignment horizontal="left" vertical="center" textRotation="90" wrapText="1"/>
    </xf>
    <xf numFmtId="14" fontId="124" fillId="0" borderId="13" xfId="0" applyNumberFormat="1" applyFont="1" applyBorder="1" applyAlignment="1">
      <alignment horizontal="left" vertical="center"/>
    </xf>
    <xf numFmtId="0" fontId="124" fillId="0" borderId="21" xfId="0" applyNumberFormat="1" applyFont="1" applyBorder="1" applyAlignment="1">
      <alignment horizontal="left" vertical="center"/>
    </xf>
    <xf numFmtId="0" fontId="124" fillId="0" borderId="12" xfId="0" applyFont="1" applyBorder="1" applyAlignment="1">
      <alignment horizontal="left" vertical="center"/>
    </xf>
    <xf numFmtId="0" fontId="124" fillId="33" borderId="12" xfId="0" applyFont="1" applyFill="1" applyBorder="1" applyAlignment="1">
      <alignment horizontal="left" vertical="center" wrapText="1"/>
    </xf>
    <xf numFmtId="17" fontId="124" fillId="0" borderId="12" xfId="0" applyNumberFormat="1" applyFont="1" applyBorder="1" applyAlignment="1">
      <alignment horizontal="left" vertical="center"/>
    </xf>
    <xf numFmtId="0" fontId="125" fillId="10" borderId="13" xfId="0" applyFont="1" applyFill="1" applyBorder="1" applyAlignment="1">
      <alignment horizontal="center" vertical="center" textRotation="90" wrapText="1"/>
    </xf>
    <xf numFmtId="0" fontId="125" fillId="10" borderId="21" xfId="0" applyFont="1" applyFill="1" applyBorder="1" applyAlignment="1">
      <alignment horizontal="center" vertical="center" textRotation="90" wrapText="1"/>
    </xf>
    <xf numFmtId="0" fontId="125" fillId="10" borderId="12" xfId="0" applyFont="1" applyFill="1" applyBorder="1" applyAlignment="1">
      <alignment horizontal="center" vertical="center"/>
    </xf>
    <xf numFmtId="0" fontId="125" fillId="10" borderId="17" xfId="0" applyFont="1" applyFill="1" applyBorder="1" applyAlignment="1">
      <alignment horizontal="center" vertical="center" wrapText="1"/>
    </xf>
    <xf numFmtId="0" fontId="125" fillId="10" borderId="16" xfId="0" applyFont="1" applyFill="1" applyBorder="1" applyAlignment="1">
      <alignment horizontal="center" vertical="center" wrapText="1"/>
    </xf>
    <xf numFmtId="0" fontId="125" fillId="10" borderId="17" xfId="0" applyFont="1" applyFill="1" applyBorder="1" applyAlignment="1">
      <alignment horizontal="center" vertical="center" textRotation="90" wrapText="1"/>
    </xf>
    <xf numFmtId="0" fontId="125" fillId="10" borderId="18" xfId="0" applyFont="1" applyFill="1" applyBorder="1" applyAlignment="1">
      <alignment horizontal="center" vertical="center" textRotation="90" wrapText="1"/>
    </xf>
  </cellXfs>
  <cellStyles count="143">
    <cellStyle name="Normal" xfId="0"/>
    <cellStyle name="_1043__1080__1087__1077__1088__1089__1089__1099__1083__1082__1072_"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Default (user)" xfId="34"/>
    <cellStyle name="Excel_BuiltIn_Hyperlink" xfId="35"/>
    <cellStyle name="Heading" xfId="36"/>
    <cellStyle name="Heading 2" xfId="37"/>
    <cellStyle name="Heading 3" xfId="38"/>
    <cellStyle name="Heading 4" xfId="39"/>
    <cellStyle name="Heading 5" xfId="40"/>
    <cellStyle name="Heading 6" xfId="41"/>
    <cellStyle name="Heading1" xfId="42"/>
    <cellStyle name="Heading1 2" xfId="43"/>
    <cellStyle name="Heading1 3" xfId="44"/>
    <cellStyle name="Heading1 4" xfId="45"/>
    <cellStyle name="Heading1 5" xfId="46"/>
    <cellStyle name="Heading1 6" xfId="47"/>
    <cellStyle name="Result" xfId="48"/>
    <cellStyle name="Result 2" xfId="49"/>
    <cellStyle name="Result 3" xfId="50"/>
    <cellStyle name="Result 4" xfId="51"/>
    <cellStyle name="Result 5" xfId="52"/>
    <cellStyle name="Result 6" xfId="53"/>
    <cellStyle name="Result2" xfId="54"/>
    <cellStyle name="Result2 2" xfId="55"/>
    <cellStyle name="Result2 2 2" xfId="56"/>
    <cellStyle name="Result2 3" xfId="57"/>
    <cellStyle name="Result2 4" xfId="58"/>
    <cellStyle name="Result2 4 2" xfId="59"/>
    <cellStyle name="Result2 5" xfId="60"/>
    <cellStyle name="Result2 6" xfId="61"/>
    <cellStyle name="Result2 7" xfId="62"/>
    <cellStyle name="TableStyleLight1" xfId="63"/>
    <cellStyle name="Акцент1" xfId="64"/>
    <cellStyle name="Акцент2" xfId="65"/>
    <cellStyle name="Акцент3" xfId="66"/>
    <cellStyle name="Акцент4" xfId="67"/>
    <cellStyle name="Акцент5" xfId="68"/>
    <cellStyle name="Акцент6" xfId="69"/>
    <cellStyle name="Ввод " xfId="70"/>
    <cellStyle name="Вывод" xfId="71"/>
    <cellStyle name="Вычисление" xfId="72"/>
    <cellStyle name="Hyperlink" xfId="73"/>
    <cellStyle name="Гиперссылка 10" xfId="74"/>
    <cellStyle name="Гиперссылка 11" xfId="75"/>
    <cellStyle name="Гиперссылка 12" xfId="76"/>
    <cellStyle name="Гиперссылка 13" xfId="77"/>
    <cellStyle name="Гиперссылка 14" xfId="78"/>
    <cellStyle name="Гиперссылка 15" xfId="79"/>
    <cellStyle name="Гиперссылка 16" xfId="80"/>
    <cellStyle name="Гиперссылка 17" xfId="81"/>
    <cellStyle name="Гиперссылка 18" xfId="82"/>
    <cellStyle name="Гиперссылка 19" xfId="83"/>
    <cellStyle name="Гиперссылка 2" xfId="84"/>
    <cellStyle name="Гиперссылка 2 2" xfId="85"/>
    <cellStyle name="Гиперссылка 20" xfId="86"/>
    <cellStyle name="Гиперссылка 21" xfId="87"/>
    <cellStyle name="Гиперссылка 22" xfId="88"/>
    <cellStyle name="Гиперссылка 3" xfId="89"/>
    <cellStyle name="Гиперссылка 3 2" xfId="90"/>
    <cellStyle name="Гиперссылка 4" xfId="91"/>
    <cellStyle name="Гиперссылка 4 2" xfId="92"/>
    <cellStyle name="Гиперссылка 4 3" xfId="93"/>
    <cellStyle name="Гиперссылка 5" xfId="94"/>
    <cellStyle name="Гиперссылка 5 2" xfId="95"/>
    <cellStyle name="Гиперссылка 6" xfId="96"/>
    <cellStyle name="Гиперссылка 6 2" xfId="97"/>
    <cellStyle name="Гиперссылка 7" xfId="98"/>
    <cellStyle name="Гиперссылка 8" xfId="99"/>
    <cellStyle name="Гиперссылка 9" xfId="100"/>
    <cellStyle name="Currency" xfId="101"/>
    <cellStyle name="Currency [0]" xfId="102"/>
    <cellStyle name="Денежный 10" xfId="103"/>
    <cellStyle name="Денежный 11" xfId="104"/>
    <cellStyle name="Денежный 12" xfId="105"/>
    <cellStyle name="Денежный 13" xfId="106"/>
    <cellStyle name="Денежный 2" xfId="107"/>
    <cellStyle name="Денежный 2 2" xfId="108"/>
    <cellStyle name="Денежный 2 3" xfId="109"/>
    <cellStyle name="Денежный 3" xfId="110"/>
    <cellStyle name="Денежный 3 2" xfId="111"/>
    <cellStyle name="Денежный 4" xfId="112"/>
    <cellStyle name="Денежный 4 2" xfId="113"/>
    <cellStyle name="Денежный 4 3" xfId="114"/>
    <cellStyle name="Денежный 5" xfId="115"/>
    <cellStyle name="Денежный 5 2" xfId="116"/>
    <cellStyle name="Денежный 6" xfId="117"/>
    <cellStyle name="Денежный 6 2" xfId="118"/>
    <cellStyle name="Денежный 7" xfId="119"/>
    <cellStyle name="Денежный 8" xfId="120"/>
    <cellStyle name="Денежный 9"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 10" xfId="130"/>
    <cellStyle name="Обычный 11" xfId="131"/>
    <cellStyle name="Обычный 11 2" xfId="132"/>
    <cellStyle name="Обычный 12" xfId="133"/>
    <cellStyle name="Обычный 16" xfId="134"/>
    <cellStyle name="Обычный 2" xfId="135"/>
    <cellStyle name="Обычный 2 2" xfId="136"/>
    <cellStyle name="Обычный 2 3" xfId="137"/>
    <cellStyle name="Обычный 2 4" xfId="138"/>
    <cellStyle name="Обычный 3" xfId="139"/>
    <cellStyle name="Обычный 3 2" xfId="140"/>
    <cellStyle name="Обычный 4" xfId="141"/>
    <cellStyle name="Обычный 4 2" xfId="142"/>
    <cellStyle name="Обычный 5" xfId="143"/>
    <cellStyle name="Обычный 6" xfId="144"/>
    <cellStyle name="Обычный 7" xfId="145"/>
    <cellStyle name="Обычный 8" xfId="146"/>
    <cellStyle name="Обычный 9" xfId="147"/>
    <cellStyle name="Плохой" xfId="148"/>
    <cellStyle name="Пояснение" xfId="149"/>
    <cellStyle name="Примечание" xfId="150"/>
    <cellStyle name="Percent" xfId="151"/>
    <cellStyle name="Связанная ячейка" xfId="152"/>
    <cellStyle name="Текст предупреждения" xfId="153"/>
    <cellStyle name="Comma" xfId="154"/>
    <cellStyle name="Comma [0]" xfId="155"/>
    <cellStyle name="Хороший" xfId="15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ekonomiko.pravovoy@mail.ru" TargetMode="External" /><Relationship Id="rId2" Type="http://schemas.openxmlformats.org/officeDocument/2006/relationships/hyperlink" Target="mailto:dgt.dc.dn@mail.ru" TargetMode="External" /><Relationship Id="rId3" Type="http://schemas.openxmlformats.org/officeDocument/2006/relationships/hyperlink" Target="mailto:demtdn@mail.ru" TargetMode="External" /><Relationship Id="rId4" Type="http://schemas.openxmlformats.org/officeDocument/2006/relationships/hyperlink" Target="mailto:dpt1929@mail.ru" TargetMode="External" /><Relationship Id="rId5" Type="http://schemas.openxmlformats.org/officeDocument/2006/relationships/hyperlink" Target="http://www.donpt.ru/" TargetMode="External" /><Relationship Id="rId6" Type="http://schemas.openxmlformats.org/officeDocument/2006/relationships/hyperlink" Target="http://dppc.ru/" TargetMode="External" /><Relationship Id="rId7" Type="http://schemas.openxmlformats.org/officeDocument/2006/relationships/hyperlink" Target="mailto:director@dppc.ru" TargetMode="External" /><Relationship Id="rId8" Type="http://schemas.openxmlformats.org/officeDocument/2006/relationships/hyperlink" Target="mailto:dontorgtehkol@mal,ru" TargetMode="External" /><Relationship Id="rId9" Type="http://schemas.openxmlformats.org/officeDocument/2006/relationships/hyperlink" Target="http://www.donpek.ru/" TargetMode="External" /><Relationship Id="rId10" Type="http://schemas.openxmlformats.org/officeDocument/2006/relationships/hyperlink" Target="mailto:ddett@mail.ru" TargetMode="External" /><Relationship Id="rId11" Type="http://schemas.openxmlformats.org/officeDocument/2006/relationships/hyperlink" Target="mailto:dksapriem@mail.ru" TargetMode="External" /><Relationship Id="rId12" Type="http://schemas.openxmlformats.org/officeDocument/2006/relationships/hyperlink" Target="https://s3320.nubex.ru/" TargetMode="External" /><Relationship Id="rId13" Type="http://schemas.openxmlformats.org/officeDocument/2006/relationships/hyperlink" Target="mailto:kitkoms@mail.ru" TargetMode="External" /><Relationship Id="rId14" Type="http://schemas.openxmlformats.org/officeDocument/2006/relationships/hyperlink" Target="mailto:dontec@inbox.ru" TargetMode="External" /><Relationship Id="rId15" Type="http://schemas.openxmlformats.org/officeDocument/2006/relationships/hyperlink" Target="mailto:dvpust@mail.ru" TargetMode="External" /><Relationship Id="rId16" Type="http://schemas.openxmlformats.org/officeDocument/2006/relationships/hyperlink" Target="mailto:pmlk68@mail.ru" TargetMode="External" /><Relationship Id="rId17" Type="http://schemas.openxmlformats.org/officeDocument/2006/relationships/hyperlink" Target="https://kuzubov55.wixsite.com/mysite" TargetMode="External" /><Relationship Id="rId18" Type="http://schemas.openxmlformats.org/officeDocument/2006/relationships/hyperlink" Target="mailto:kuzubov.55@mail.ru" TargetMode="External" /><Relationship Id="rId19" Type="http://schemas.openxmlformats.org/officeDocument/2006/relationships/hyperlink" Target="mailto:donvpgu107@%20mail.ru" TargetMode="External" /><Relationship Id="rId20" Type="http://schemas.openxmlformats.org/officeDocument/2006/relationships/hyperlink" Target="mailto:dpla_114@mail.ru" TargetMode="External" /><Relationship Id="rId21" Type="http://schemas.openxmlformats.org/officeDocument/2006/relationships/hyperlink" Target="mailto:dptys122@mail.ru" TargetMode="External" /><Relationship Id="rId22" Type="http://schemas.openxmlformats.org/officeDocument/2006/relationships/hyperlink" Target="mailto:stbptu@yandex.ru" TargetMode="External" /><Relationship Id="rId23" Type="http://schemas.openxmlformats.org/officeDocument/2006/relationships/hyperlink" Target="mailto:dpl115@mail.ru" TargetMode="External" /><Relationship Id="rId24" Type="http://schemas.openxmlformats.org/officeDocument/2006/relationships/hyperlink" Target="mailto:dcptosa@mail.ru" TargetMode="External" /><Relationship Id="rId25" Type="http://schemas.openxmlformats.org/officeDocument/2006/relationships/hyperlink" Target="mailto:litcey23@yandex.ru" TargetMode="External" /><Relationship Id="rId26" Type="http://schemas.openxmlformats.org/officeDocument/2006/relationships/hyperlink" Target="http://litcey23.ru/" TargetMode="External" /><Relationship Id="rId27" Type="http://schemas.openxmlformats.org/officeDocument/2006/relationships/hyperlink" Target="http://dlpto22pkk.wixsite.com/pto2017/" TargetMode="External" /><Relationship Id="rId28" Type="http://schemas.openxmlformats.org/officeDocument/2006/relationships/hyperlink" Target="mailto:dptby22@mail.ru" TargetMode="External" /><Relationship Id="rId29" Type="http://schemas.openxmlformats.org/officeDocument/2006/relationships/hyperlink" Target="mailto:dpgl93@mail.ru" TargetMode="External" /><Relationship Id="rId30" Type="http://schemas.openxmlformats.org/officeDocument/2006/relationships/hyperlink" Target="mailto:dplsu@mail.ru" TargetMode="External" /><Relationship Id="rId31" Type="http://schemas.openxmlformats.org/officeDocument/2006/relationships/hyperlink" Target="mailto:dnc-124@mail.ru" TargetMode="External" /><Relationship Id="rId32" Type="http://schemas.openxmlformats.org/officeDocument/2006/relationships/hyperlink" Target="mailto:ptuposlug@mail.ru" TargetMode="External" /><Relationship Id="rId33" Type="http://schemas.openxmlformats.org/officeDocument/2006/relationships/hyperlink" Target="mailto:dplkg@yanex.ru" TargetMode="External" /><Relationship Id="rId34" Type="http://schemas.openxmlformats.org/officeDocument/2006/relationships/hyperlink" Target="mailto:git@gtdonnu.ru" TargetMode="External" /><Relationship Id="rId35" Type="http://schemas.openxmlformats.org/officeDocument/2006/relationships/hyperlink" Target="http://gkgh.ucoz.net/" TargetMode="External" /><Relationship Id="rId36" Type="http://schemas.openxmlformats.org/officeDocument/2006/relationships/hyperlink" Target="mailto:gpou_gkgh@mail.ru" TargetMode="External" /><Relationship Id="rId37" Type="http://schemas.openxmlformats.org/officeDocument/2006/relationships/hyperlink" Target="mailto:gmkol@mail.ru" TargetMode="External" /><Relationship Id="rId38" Type="http://schemas.openxmlformats.org/officeDocument/2006/relationships/hyperlink" Target="http://gadt.donntu.org/" TargetMode="External" /><Relationship Id="rId39" Type="http://schemas.openxmlformats.org/officeDocument/2006/relationships/hyperlink" Target="mailto:gtdntu@mail.ru" TargetMode="External" /><Relationship Id="rId40" Type="http://schemas.openxmlformats.org/officeDocument/2006/relationships/hyperlink" Target="https://e.mail.ru/compose?To=politeh_ept@mail.ru" TargetMode="External" /><Relationship Id="rId41" Type="http://schemas.openxmlformats.org/officeDocument/2006/relationships/hyperlink" Target="http://www.donkki.wixsite.com/" TargetMode="External" /><Relationship Id="rId42" Type="http://schemas.openxmlformats.org/officeDocument/2006/relationships/hyperlink" Target="mailto:dtehn@mail.ru" TargetMode="External" /><Relationship Id="rId43" Type="http://schemas.openxmlformats.org/officeDocument/2006/relationships/hyperlink" Target="mailto:spo.etemdonnu.1970@mail.ru" TargetMode="External" /><Relationship Id="rId44" Type="http://schemas.openxmlformats.org/officeDocument/2006/relationships/hyperlink" Target="http://donnu.ru/etem" TargetMode="External" /><Relationship Id="rId45" Type="http://schemas.openxmlformats.org/officeDocument/2006/relationships/hyperlink" Target="mailto:emt2007@yandex.ru" TargetMode="External" /><Relationship Id="rId46" Type="http://schemas.openxmlformats.org/officeDocument/2006/relationships/hyperlink" Target="mailto:gvpu@bk.ru" TargetMode="External" /><Relationship Id="rId47" Type="http://schemas.openxmlformats.org/officeDocument/2006/relationships/hyperlink" Target="http://gvput.mya5,ru/" TargetMode="External" /><Relationship Id="rId48" Type="http://schemas.openxmlformats.org/officeDocument/2006/relationships/hyperlink" Target="mailto:gvput@mail.ru" TargetMode="External" /><Relationship Id="rId49" Type="http://schemas.openxmlformats.org/officeDocument/2006/relationships/hyperlink" Target="http://epl59.ucoz.net/" TargetMode="External" /><Relationship Id="rId50" Type="http://schemas.openxmlformats.org/officeDocument/2006/relationships/hyperlink" Target="mailto:epl-59@mail.ru" TargetMode="External" /><Relationship Id="rId51" Type="http://schemas.openxmlformats.org/officeDocument/2006/relationships/hyperlink" Target="mailto:eptu50@yandex.ru" TargetMode="External" /><Relationship Id="rId52" Type="http://schemas.openxmlformats.org/officeDocument/2006/relationships/hyperlink" Target="mailto:pty112@mail.ru" TargetMode="External" /><Relationship Id="rId53" Type="http://schemas.openxmlformats.org/officeDocument/2006/relationships/hyperlink" Target="mailto:gpou.yastts@mail.ru" TargetMode="External" /><Relationship Id="rId54" Type="http://schemas.openxmlformats.org/officeDocument/2006/relationships/hyperlink" Target="mailto:gpoumpek@mail.ru" TargetMode="External" /><Relationship Id="rId55" Type="http://schemas.openxmlformats.org/officeDocument/2006/relationships/hyperlink" Target="https://zetdntu.ru/" TargetMode="External" /><Relationship Id="rId56" Type="http://schemas.openxmlformats.org/officeDocument/2006/relationships/hyperlink" Target="mailto:zetdntu@mail.ru" TargetMode="External" /><Relationship Id="rId57" Type="http://schemas.openxmlformats.org/officeDocument/2006/relationships/hyperlink" Target="mailto:marped@yandex.com" TargetMode="External" /><Relationship Id="rId58" Type="http://schemas.openxmlformats.org/officeDocument/2006/relationships/hyperlink" Target="https://gpou-mpk.herokuapp.com/" TargetMode="External" /><Relationship Id="rId59" Type="http://schemas.openxmlformats.org/officeDocument/2006/relationships/hyperlink" Target="https://yandex.ua/maps/-/CCQdy0RQ8D" TargetMode="External" /><Relationship Id="rId60" Type="http://schemas.openxmlformats.org/officeDocument/2006/relationships/hyperlink" Target="mailto:mpl.8@yandex.ru" TargetMode="External" /><Relationship Id="rId61" Type="http://schemas.openxmlformats.org/officeDocument/2006/relationships/hyperlink" Target="https://ypsl.jimdofree.com/" TargetMode="External" /><Relationship Id="rId62" Type="http://schemas.openxmlformats.org/officeDocument/2006/relationships/hyperlink" Target="mailto:ypsl24@mail.ru" TargetMode="External" /><Relationship Id="rId63" Type="http://schemas.openxmlformats.org/officeDocument/2006/relationships/hyperlink" Target="http://hpl78.ucoz.net/" TargetMode="External" /><Relationship Id="rId64" Type="http://schemas.openxmlformats.org/officeDocument/2006/relationships/hyperlink" Target="mailto:licej78@gmail.com" TargetMode="External" /><Relationship Id="rId65" Type="http://schemas.openxmlformats.org/officeDocument/2006/relationships/hyperlink" Target="http://mptu-sferauslug.ru/" TargetMode="External" /><Relationship Id="rId66" Type="http://schemas.openxmlformats.org/officeDocument/2006/relationships/hyperlink" Target="mailto:gpoy.mak-ptu46@mfil.ru" TargetMode="External" /><Relationship Id="rId67" Type="http://schemas.openxmlformats.org/officeDocument/2006/relationships/hyperlink" Target="https://yasptu.wixsite.com/yptu" TargetMode="External" /><Relationship Id="rId68" Type="http://schemas.openxmlformats.org/officeDocument/2006/relationships/hyperlink" Target="mailto:yptu45@mail.ru" TargetMode="External" /><Relationship Id="rId69" Type="http://schemas.openxmlformats.org/officeDocument/2006/relationships/hyperlink" Target="mailto:zpl48@mail.ru" TargetMode="External" /><Relationship Id="rId70" Type="http://schemas.openxmlformats.org/officeDocument/2006/relationships/hyperlink" Target="mailto:mpbl7@yandex.ru" TargetMode="External" /><Relationship Id="rId71" Type="http://schemas.openxmlformats.org/officeDocument/2006/relationships/hyperlink" Target="https://vk.com/ba4urina7" TargetMode="External" /><Relationship Id="rId72" Type="http://schemas.openxmlformats.org/officeDocument/2006/relationships/hyperlink" Target="mailto:ms.makmashlicey@bk.ru" TargetMode="External" /><Relationship Id="rId73" Type="http://schemas.openxmlformats.org/officeDocument/2006/relationships/hyperlink" Target="mailto:ms.makmashlicey@bk.ru" TargetMode="External" /><Relationship Id="rId74" Type="http://schemas.openxmlformats.org/officeDocument/2006/relationships/hyperlink" Target="mailto:sneg_gorteh@mail.ru" TargetMode="External" /><Relationship Id="rId75" Type="http://schemas.openxmlformats.org/officeDocument/2006/relationships/hyperlink" Target="mailto:tor.licey@mail.ru" TargetMode="External" /><Relationship Id="rId76" Type="http://schemas.openxmlformats.org/officeDocument/2006/relationships/hyperlink" Target="https://torezskiy.wixsite.com/tcpto" TargetMode="External" /><Relationship Id="rId77" Type="http://schemas.openxmlformats.org/officeDocument/2006/relationships/hyperlink" Target="mailto:tgttorez@mail.ru" TargetMode="External" /><Relationship Id="rId78" Type="http://schemas.openxmlformats.org/officeDocument/2006/relationships/hyperlink" Target="mailto:cinemaskt@mail.ru" TargetMode="External" /><Relationship Id="rId79" Type="http://schemas.openxmlformats.org/officeDocument/2006/relationships/hyperlink" Target="mailto:mu.torez@zdravdnr.ru" TargetMode="External" /><Relationship Id="rId80" Type="http://schemas.openxmlformats.org/officeDocument/2006/relationships/hyperlink" Target="http://www.shplu.okis.ru/" TargetMode="External" /><Relationship Id="rId81" Type="http://schemas.openxmlformats.org/officeDocument/2006/relationships/hyperlink" Target="mailto:shplsy2016@bk.ru" TargetMode="External" /><Relationship Id="rId82" Type="http://schemas.openxmlformats.org/officeDocument/2006/relationships/hyperlink" Target="http://shahtersk-pedkolledj.ru/" TargetMode="External" /><Relationship Id="rId83" Type="http://schemas.openxmlformats.org/officeDocument/2006/relationships/hyperlink" Target="mailto:shahtersk-pedkolledj@mail.ru" TargetMode="External" /><Relationship Id="rId84" Type="http://schemas.openxmlformats.org/officeDocument/2006/relationships/hyperlink" Target="mailto:amvr-aiek@mail.ru" TargetMode="External" /><Relationship Id="rId85" Type="http://schemas.openxmlformats.org/officeDocument/2006/relationships/hyperlink" Target="mailto:GPOUAPL155@yandex.ru" TargetMode="External" /><Relationship Id="rId86" Type="http://schemas.openxmlformats.org/officeDocument/2006/relationships/hyperlink" Target="http://shtdonnuet.ru/" TargetMode="External" /><Relationship Id="rId8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U469"/>
  <sheetViews>
    <sheetView zoomScale="80" zoomScaleNormal="80" zoomScalePageLayoutView="0" workbookViewId="0" topLeftCell="A1">
      <pane xSplit="1" ySplit="5" topLeftCell="B6" activePane="bottomRight" state="frozen"/>
      <selection pane="topLeft" activeCell="A1" sqref="A1"/>
      <selection pane="topRight" activeCell="B1" sqref="B1"/>
      <selection pane="bottomLeft" activeCell="A7" sqref="A7"/>
      <selection pane="bottomRight" activeCell="B7" sqref="B7:B55"/>
    </sheetView>
  </sheetViews>
  <sheetFormatPr defaultColWidth="9.140625" defaultRowHeight="15"/>
  <cols>
    <col min="1" max="1" width="40.7109375" style="0" customWidth="1"/>
    <col min="2" max="2" width="16.28125" style="0" customWidth="1"/>
    <col min="3" max="3" width="16.421875" style="0" customWidth="1"/>
    <col min="4" max="4" width="15.28125" style="0" customWidth="1"/>
    <col min="5" max="5" width="14.7109375" style="0" customWidth="1"/>
    <col min="6" max="6" width="13.57421875" style="0" customWidth="1"/>
    <col min="7" max="7" width="12.28125" style="0" customWidth="1"/>
    <col min="8" max="8" width="17.140625" style="0" customWidth="1"/>
    <col min="9" max="9" width="13.00390625" style="0" customWidth="1"/>
    <col min="10" max="10" width="22.7109375" style="0" customWidth="1"/>
    <col min="11" max="11" width="14.8515625" style="0" customWidth="1"/>
    <col min="12" max="12" width="15.7109375" style="0" customWidth="1"/>
    <col min="13" max="13" width="15.8515625" style="0" customWidth="1"/>
  </cols>
  <sheetData>
    <row r="1" spans="1:12" ht="57" customHeight="1">
      <c r="A1" s="18"/>
      <c r="B1" s="18"/>
      <c r="C1" s="18"/>
      <c r="D1" s="728"/>
      <c r="E1" s="729"/>
      <c r="F1" s="19"/>
      <c r="G1" s="37"/>
      <c r="H1" s="699"/>
      <c r="I1" s="702" t="s">
        <v>2131</v>
      </c>
      <c r="J1" s="702"/>
      <c r="K1" s="702"/>
      <c r="L1" s="41"/>
    </row>
    <row r="2" spans="1:12" ht="12" customHeight="1">
      <c r="A2" s="18"/>
      <c r="B2" s="18"/>
      <c r="C2" s="730"/>
      <c r="D2" s="731"/>
      <c r="E2" s="731"/>
      <c r="F2" s="19"/>
      <c r="G2" s="19"/>
      <c r="H2" s="36"/>
      <c r="I2" s="36"/>
      <c r="J2" s="36"/>
      <c r="K2" s="36"/>
      <c r="L2" s="36"/>
    </row>
    <row r="3" spans="1:13" ht="21" customHeight="1">
      <c r="A3" s="724" t="s">
        <v>112</v>
      </c>
      <c r="B3" s="724"/>
      <c r="C3" s="724"/>
      <c r="D3" s="724"/>
      <c r="E3" s="724"/>
      <c r="F3" s="724"/>
      <c r="G3" s="724"/>
      <c r="H3" s="724"/>
      <c r="I3" s="724"/>
      <c r="J3" s="724"/>
      <c r="K3" s="724"/>
      <c r="L3" s="724"/>
      <c r="M3" s="724"/>
    </row>
    <row r="4" spans="1:12" ht="14.25" customHeight="1">
      <c r="A4" s="26"/>
      <c r="B4" s="26"/>
      <c r="C4" s="26"/>
      <c r="D4" s="26"/>
      <c r="E4" s="26"/>
      <c r="F4" s="26"/>
      <c r="G4" s="26"/>
      <c r="H4" s="36"/>
      <c r="I4" s="36"/>
      <c r="J4" s="36"/>
      <c r="K4" s="36"/>
      <c r="L4" s="36"/>
    </row>
    <row r="5" spans="1:13" ht="105" customHeight="1">
      <c r="A5" s="46" t="s">
        <v>87</v>
      </c>
      <c r="B5" s="46" t="s">
        <v>85</v>
      </c>
      <c r="C5" s="46" t="s">
        <v>54</v>
      </c>
      <c r="D5" s="46" t="s">
        <v>56</v>
      </c>
      <c r="E5" s="46" t="s">
        <v>86</v>
      </c>
      <c r="F5" s="47" t="s">
        <v>57</v>
      </c>
      <c r="G5" s="46" t="s">
        <v>25</v>
      </c>
      <c r="H5" s="46" t="s">
        <v>55</v>
      </c>
      <c r="I5" s="46" t="s">
        <v>65</v>
      </c>
      <c r="J5" s="47" t="s">
        <v>40</v>
      </c>
      <c r="K5" s="47" t="s">
        <v>58</v>
      </c>
      <c r="L5" s="47" t="s">
        <v>66</v>
      </c>
      <c r="M5" s="46" t="s">
        <v>48</v>
      </c>
    </row>
    <row r="6" spans="1:13" ht="39" customHeight="1">
      <c r="A6" s="714" t="s">
        <v>113</v>
      </c>
      <c r="B6" s="722"/>
      <c r="C6" s="722"/>
      <c r="D6" s="722"/>
      <c r="E6" s="722"/>
      <c r="F6" s="722"/>
      <c r="G6" s="722"/>
      <c r="H6" s="722"/>
      <c r="I6" s="722"/>
      <c r="J6" s="722"/>
      <c r="K6" s="722"/>
      <c r="L6" s="722"/>
      <c r="M6" s="723"/>
    </row>
    <row r="7" spans="1:13" ht="15" customHeight="1">
      <c r="A7" s="725" t="s">
        <v>114</v>
      </c>
      <c r="B7" s="645" t="s">
        <v>50</v>
      </c>
      <c r="C7" s="53">
        <v>127</v>
      </c>
      <c r="D7" s="53">
        <v>10</v>
      </c>
      <c r="E7" s="55">
        <v>0</v>
      </c>
      <c r="F7" s="56">
        <v>0</v>
      </c>
      <c r="G7" s="56">
        <v>1</v>
      </c>
      <c r="H7" s="56">
        <v>10</v>
      </c>
      <c r="I7" s="56">
        <v>0</v>
      </c>
      <c r="J7" s="56">
        <v>0</v>
      </c>
      <c r="K7" s="56">
        <v>11</v>
      </c>
      <c r="L7" s="56">
        <f>C7-K7</f>
        <v>116</v>
      </c>
      <c r="M7" s="53"/>
    </row>
    <row r="8" spans="1:13" ht="15.75">
      <c r="A8" s="726"/>
      <c r="B8" s="645" t="s">
        <v>51</v>
      </c>
      <c r="C8" s="53">
        <v>38</v>
      </c>
      <c r="D8" s="53">
        <v>22</v>
      </c>
      <c r="E8" s="55">
        <v>0</v>
      </c>
      <c r="F8" s="56">
        <v>0</v>
      </c>
      <c r="G8" s="56">
        <v>5</v>
      </c>
      <c r="H8" s="56">
        <v>10</v>
      </c>
      <c r="I8" s="56">
        <v>1</v>
      </c>
      <c r="J8" s="56">
        <v>0</v>
      </c>
      <c r="K8" s="56">
        <v>26</v>
      </c>
      <c r="L8" s="56">
        <v>12</v>
      </c>
      <c r="M8" s="53"/>
    </row>
    <row r="9" spans="1:13" ht="15.75">
      <c r="A9" s="726"/>
      <c r="B9" s="645" t="s">
        <v>52</v>
      </c>
      <c r="C9" s="53">
        <v>41</v>
      </c>
      <c r="D9" s="53">
        <v>32</v>
      </c>
      <c r="E9" s="55">
        <v>0</v>
      </c>
      <c r="F9" s="56">
        <v>0</v>
      </c>
      <c r="G9" s="56">
        <v>0</v>
      </c>
      <c r="H9" s="56">
        <v>8</v>
      </c>
      <c r="I9" s="56">
        <v>0</v>
      </c>
      <c r="J9" s="56">
        <v>0</v>
      </c>
      <c r="K9" s="56">
        <v>40</v>
      </c>
      <c r="L9" s="56">
        <f>C9-K9</f>
        <v>1</v>
      </c>
      <c r="M9" s="53"/>
    </row>
    <row r="10" spans="1:13" ht="15.75">
      <c r="A10" s="727"/>
      <c r="B10" s="645" t="s">
        <v>53</v>
      </c>
      <c r="C10" s="53">
        <v>26</v>
      </c>
      <c r="D10" s="53">
        <v>16</v>
      </c>
      <c r="E10" s="55">
        <v>0</v>
      </c>
      <c r="F10" s="56">
        <v>0</v>
      </c>
      <c r="G10" s="56">
        <v>0</v>
      </c>
      <c r="H10" s="56">
        <v>4</v>
      </c>
      <c r="I10" s="56">
        <v>6</v>
      </c>
      <c r="J10" s="56">
        <v>0</v>
      </c>
      <c r="K10" s="56">
        <v>26</v>
      </c>
      <c r="L10" s="56">
        <f>C10-K10</f>
        <v>0</v>
      </c>
      <c r="M10" s="53">
        <v>72</v>
      </c>
    </row>
    <row r="11" spans="1:47" s="76" customFormat="1" ht="15.75">
      <c r="A11" s="72" t="s">
        <v>110</v>
      </c>
      <c r="B11" s="701"/>
      <c r="C11" s="74">
        <f>SUM(C7:C10)</f>
        <v>232</v>
      </c>
      <c r="D11" s="74">
        <f>SUM(D7:D10)</f>
        <v>80</v>
      </c>
      <c r="E11" s="74">
        <f aca="true" t="shared" si="0" ref="E11:L11">SUM(E7:E10)</f>
        <v>0</v>
      </c>
      <c r="F11" s="74">
        <f t="shared" si="0"/>
        <v>0</v>
      </c>
      <c r="G11" s="74">
        <f t="shared" si="0"/>
        <v>6</v>
      </c>
      <c r="H11" s="74">
        <f t="shared" si="0"/>
        <v>32</v>
      </c>
      <c r="I11" s="74">
        <f t="shared" si="0"/>
        <v>7</v>
      </c>
      <c r="J11" s="74">
        <f t="shared" si="0"/>
        <v>0</v>
      </c>
      <c r="K11" s="74">
        <f t="shared" si="0"/>
        <v>103</v>
      </c>
      <c r="L11" s="74">
        <f t="shared" si="0"/>
        <v>129</v>
      </c>
      <c r="M11" s="75">
        <f>SUM(M7:M10)</f>
        <v>72</v>
      </c>
      <c r="N11"/>
      <c r="O11"/>
      <c r="P11"/>
      <c r="Q11"/>
      <c r="R11"/>
      <c r="S11"/>
      <c r="T11"/>
      <c r="U11"/>
      <c r="V11"/>
      <c r="W11"/>
      <c r="X11"/>
      <c r="Y11"/>
      <c r="Z11"/>
      <c r="AA11"/>
      <c r="AB11"/>
      <c r="AC11"/>
      <c r="AD11"/>
      <c r="AE11"/>
      <c r="AF11"/>
      <c r="AG11"/>
      <c r="AH11"/>
      <c r="AI11"/>
      <c r="AJ11"/>
      <c r="AK11"/>
      <c r="AL11"/>
      <c r="AM11"/>
      <c r="AN11"/>
      <c r="AO11"/>
      <c r="AP11"/>
      <c r="AQ11"/>
      <c r="AR11"/>
      <c r="AS11"/>
      <c r="AT11"/>
      <c r="AU11"/>
    </row>
    <row r="12" spans="1:13" ht="15" customHeight="1">
      <c r="A12" s="725" t="s">
        <v>115</v>
      </c>
      <c r="B12" s="645" t="s">
        <v>50</v>
      </c>
      <c r="C12" s="53">
        <f>SUM(D12:J12)</f>
        <v>3</v>
      </c>
      <c r="D12" s="53">
        <v>0</v>
      </c>
      <c r="E12" s="53">
        <v>0</v>
      </c>
      <c r="F12" s="56">
        <v>0</v>
      </c>
      <c r="G12" s="56">
        <v>0</v>
      </c>
      <c r="H12" s="56">
        <v>1</v>
      </c>
      <c r="I12" s="56">
        <v>2</v>
      </c>
      <c r="J12" s="56">
        <v>0</v>
      </c>
      <c r="K12" s="56">
        <v>3</v>
      </c>
      <c r="L12" s="56">
        <v>0</v>
      </c>
      <c r="M12" s="56">
        <v>0</v>
      </c>
    </row>
    <row r="13" spans="1:13" ht="15.75">
      <c r="A13" s="726"/>
      <c r="B13" s="645" t="s">
        <v>51</v>
      </c>
      <c r="C13" s="53">
        <f>SUM(D13:J13)</f>
        <v>17</v>
      </c>
      <c r="D13" s="53">
        <v>10</v>
      </c>
      <c r="E13" s="53">
        <v>0</v>
      </c>
      <c r="F13" s="56">
        <v>0</v>
      </c>
      <c r="G13" s="56">
        <v>6</v>
      </c>
      <c r="H13" s="56">
        <v>1</v>
      </c>
      <c r="I13" s="56">
        <v>0</v>
      </c>
      <c r="J13" s="56">
        <v>0</v>
      </c>
      <c r="K13" s="56">
        <v>17</v>
      </c>
      <c r="L13" s="56">
        <v>0</v>
      </c>
      <c r="M13" s="56">
        <v>0</v>
      </c>
    </row>
    <row r="14" spans="1:13" ht="15.75">
      <c r="A14" s="726"/>
      <c r="B14" s="645" t="s">
        <v>52</v>
      </c>
      <c r="C14" s="53">
        <f>SUM(D14:J14)</f>
        <v>27</v>
      </c>
      <c r="D14" s="53">
        <v>21</v>
      </c>
      <c r="E14" s="53">
        <v>0</v>
      </c>
      <c r="F14" s="56">
        <v>0</v>
      </c>
      <c r="G14" s="56">
        <v>0</v>
      </c>
      <c r="H14" s="56">
        <v>4</v>
      </c>
      <c r="I14" s="56">
        <v>2</v>
      </c>
      <c r="J14" s="56">
        <v>0</v>
      </c>
      <c r="K14" s="56">
        <v>27</v>
      </c>
      <c r="L14" s="56">
        <v>0</v>
      </c>
      <c r="M14" s="56">
        <v>0</v>
      </c>
    </row>
    <row r="15" spans="1:13" ht="29.25" customHeight="1">
      <c r="A15" s="727"/>
      <c r="B15" s="645" t="s">
        <v>53</v>
      </c>
      <c r="C15" s="53">
        <f>SUM(D15:J15)</f>
        <v>5</v>
      </c>
      <c r="D15" s="53">
        <v>0</v>
      </c>
      <c r="E15" s="53">
        <v>0</v>
      </c>
      <c r="F15" s="56">
        <v>0</v>
      </c>
      <c r="G15" s="56">
        <v>0</v>
      </c>
      <c r="H15" s="56">
        <v>4</v>
      </c>
      <c r="I15" s="56">
        <v>1</v>
      </c>
      <c r="J15" s="56">
        <v>0</v>
      </c>
      <c r="K15" s="56">
        <v>5</v>
      </c>
      <c r="L15" s="56">
        <v>0</v>
      </c>
      <c r="M15" s="56">
        <v>0</v>
      </c>
    </row>
    <row r="16" spans="1:47" s="76" customFormat="1" ht="15.75">
      <c r="A16" s="72" t="s">
        <v>110</v>
      </c>
      <c r="B16" s="701"/>
      <c r="C16" s="74">
        <f aca="true" t="shared" si="1" ref="C16:M16">SUM(C12:C15)</f>
        <v>52</v>
      </c>
      <c r="D16" s="74">
        <f t="shared" si="1"/>
        <v>31</v>
      </c>
      <c r="E16" s="74">
        <f t="shared" si="1"/>
        <v>0</v>
      </c>
      <c r="F16" s="74">
        <f t="shared" si="1"/>
        <v>0</v>
      </c>
      <c r="G16" s="74">
        <f t="shared" si="1"/>
        <v>6</v>
      </c>
      <c r="H16" s="74">
        <f t="shared" si="1"/>
        <v>10</v>
      </c>
      <c r="I16" s="74">
        <f t="shared" si="1"/>
        <v>5</v>
      </c>
      <c r="J16" s="74">
        <f t="shared" si="1"/>
        <v>0</v>
      </c>
      <c r="K16" s="74">
        <f t="shared" si="1"/>
        <v>52</v>
      </c>
      <c r="L16" s="74">
        <f t="shared" si="1"/>
        <v>0</v>
      </c>
      <c r="M16" s="74">
        <f t="shared" si="1"/>
        <v>0</v>
      </c>
      <c r="N16"/>
      <c r="O16"/>
      <c r="P16"/>
      <c r="Q16"/>
      <c r="R16"/>
      <c r="S16"/>
      <c r="T16"/>
      <c r="U16"/>
      <c r="V16"/>
      <c r="W16"/>
      <c r="X16"/>
      <c r="Y16"/>
      <c r="Z16"/>
      <c r="AA16"/>
      <c r="AB16"/>
      <c r="AC16"/>
      <c r="AD16"/>
      <c r="AE16"/>
      <c r="AF16"/>
      <c r="AG16"/>
      <c r="AH16"/>
      <c r="AI16"/>
      <c r="AJ16"/>
      <c r="AK16"/>
      <c r="AL16"/>
      <c r="AM16"/>
      <c r="AN16"/>
      <c r="AO16"/>
      <c r="AP16"/>
      <c r="AQ16"/>
      <c r="AR16"/>
      <c r="AS16"/>
      <c r="AT16"/>
      <c r="AU16"/>
    </row>
    <row r="17" spans="1:13" ht="15" customHeight="1">
      <c r="A17" s="725" t="s">
        <v>116</v>
      </c>
      <c r="B17" s="645" t="s">
        <v>50</v>
      </c>
      <c r="C17" s="54">
        <v>5</v>
      </c>
      <c r="D17" s="54">
        <v>4</v>
      </c>
      <c r="E17" s="54">
        <v>1</v>
      </c>
      <c r="F17" s="57" t="s">
        <v>117</v>
      </c>
      <c r="G17" s="57" t="s">
        <v>118</v>
      </c>
      <c r="H17" s="57" t="s">
        <v>118</v>
      </c>
      <c r="I17" s="57"/>
      <c r="J17" s="57" t="s">
        <v>118</v>
      </c>
      <c r="K17" s="57"/>
      <c r="L17" s="57"/>
      <c r="M17" s="53"/>
    </row>
    <row r="18" spans="1:13" ht="15.75">
      <c r="A18" s="726"/>
      <c r="B18" s="645" t="s">
        <v>51</v>
      </c>
      <c r="C18" s="54">
        <v>12</v>
      </c>
      <c r="D18" s="54">
        <v>5</v>
      </c>
      <c r="E18" s="54">
        <v>1</v>
      </c>
      <c r="F18" s="57" t="s">
        <v>118</v>
      </c>
      <c r="G18" s="57">
        <v>1</v>
      </c>
      <c r="H18" s="57" t="s">
        <v>118</v>
      </c>
      <c r="I18" s="57">
        <v>1</v>
      </c>
      <c r="J18" s="57">
        <v>4</v>
      </c>
      <c r="K18" s="57"/>
      <c r="L18" s="57"/>
      <c r="M18" s="53"/>
    </row>
    <row r="19" spans="1:13" ht="18" customHeight="1">
      <c r="A19" s="726"/>
      <c r="B19" s="645" t="s">
        <v>52</v>
      </c>
      <c r="C19" s="54">
        <v>5</v>
      </c>
      <c r="D19" s="54">
        <v>1</v>
      </c>
      <c r="E19" s="54" t="s">
        <v>118</v>
      </c>
      <c r="F19" s="57" t="s">
        <v>118</v>
      </c>
      <c r="G19" s="57" t="s">
        <v>118</v>
      </c>
      <c r="H19" s="57" t="s">
        <v>118</v>
      </c>
      <c r="I19" s="57">
        <v>1</v>
      </c>
      <c r="J19" s="57">
        <v>3</v>
      </c>
      <c r="K19" s="57"/>
      <c r="L19" s="57"/>
      <c r="M19" s="53"/>
    </row>
    <row r="20" spans="1:13" ht="15.75">
      <c r="A20" s="727"/>
      <c r="B20" s="645" t="s">
        <v>53</v>
      </c>
      <c r="C20" s="54">
        <v>3</v>
      </c>
      <c r="D20" s="54" t="s">
        <v>118</v>
      </c>
      <c r="E20" s="54" t="s">
        <v>118</v>
      </c>
      <c r="F20" s="57" t="s">
        <v>118</v>
      </c>
      <c r="G20" s="57" t="s">
        <v>118</v>
      </c>
      <c r="H20" s="57" t="s">
        <v>118</v>
      </c>
      <c r="I20" s="57">
        <v>2</v>
      </c>
      <c r="J20" s="57" t="s">
        <v>118</v>
      </c>
      <c r="K20" s="57"/>
      <c r="L20" s="57"/>
      <c r="M20" s="53"/>
    </row>
    <row r="21" spans="1:47" s="76" customFormat="1" ht="15.75">
      <c r="A21" s="72" t="s">
        <v>110</v>
      </c>
      <c r="B21" s="701"/>
      <c r="C21" s="77">
        <v>25</v>
      </c>
      <c r="D21" s="77">
        <v>10</v>
      </c>
      <c r="E21" s="77">
        <v>2</v>
      </c>
      <c r="F21" s="78" t="s">
        <v>118</v>
      </c>
      <c r="G21" s="78">
        <v>1</v>
      </c>
      <c r="H21" s="78">
        <v>0</v>
      </c>
      <c r="I21" s="78">
        <v>4</v>
      </c>
      <c r="J21" s="78">
        <v>7</v>
      </c>
      <c r="K21" s="78">
        <v>21</v>
      </c>
      <c r="L21" s="78">
        <v>4</v>
      </c>
      <c r="M21" s="74">
        <v>18</v>
      </c>
      <c r="N21"/>
      <c r="O21"/>
      <c r="P21"/>
      <c r="Q21"/>
      <c r="R21"/>
      <c r="S21"/>
      <c r="T21"/>
      <c r="U21"/>
      <c r="V21"/>
      <c r="W21"/>
      <c r="X21"/>
      <c r="Y21"/>
      <c r="Z21"/>
      <c r="AA21"/>
      <c r="AB21"/>
      <c r="AC21"/>
      <c r="AD21"/>
      <c r="AE21"/>
      <c r="AF21"/>
      <c r="AG21"/>
      <c r="AH21"/>
      <c r="AI21"/>
      <c r="AJ21"/>
      <c r="AK21"/>
      <c r="AL21"/>
      <c r="AM21"/>
      <c r="AN21"/>
      <c r="AO21"/>
      <c r="AP21"/>
      <c r="AQ21"/>
      <c r="AR21"/>
      <c r="AS21"/>
      <c r="AT21"/>
      <c r="AU21"/>
    </row>
    <row r="22" spans="1:13" ht="15.75">
      <c r="A22" s="725" t="s">
        <v>119</v>
      </c>
      <c r="B22" s="645" t="s">
        <v>50</v>
      </c>
      <c r="C22" s="53">
        <v>70</v>
      </c>
      <c r="D22" s="53">
        <v>40</v>
      </c>
      <c r="E22" s="53">
        <v>3</v>
      </c>
      <c r="F22" s="56">
        <v>0</v>
      </c>
      <c r="G22" s="56">
        <v>2</v>
      </c>
      <c r="H22" s="56">
        <v>22</v>
      </c>
      <c r="I22" s="56">
        <v>3</v>
      </c>
      <c r="J22" s="56">
        <v>1</v>
      </c>
      <c r="K22" s="56">
        <v>70</v>
      </c>
      <c r="L22" s="56"/>
      <c r="M22" s="53"/>
    </row>
    <row r="23" spans="1:13" ht="15.75">
      <c r="A23" s="726"/>
      <c r="B23" s="645" t="s">
        <v>51</v>
      </c>
      <c r="C23" s="53">
        <v>3</v>
      </c>
      <c r="D23" s="53">
        <v>1</v>
      </c>
      <c r="E23" s="53"/>
      <c r="F23" s="56"/>
      <c r="G23" s="56"/>
      <c r="H23" s="56">
        <v>1</v>
      </c>
      <c r="I23" s="56">
        <v>1</v>
      </c>
      <c r="J23" s="56"/>
      <c r="K23" s="56">
        <v>3</v>
      </c>
      <c r="L23" s="56"/>
      <c r="M23" s="53"/>
    </row>
    <row r="24" spans="1:13" ht="15.75">
      <c r="A24" s="726"/>
      <c r="B24" s="645" t="s">
        <v>52</v>
      </c>
      <c r="C24" s="53"/>
      <c r="D24" s="53"/>
      <c r="E24" s="53"/>
      <c r="F24" s="56"/>
      <c r="G24" s="56"/>
      <c r="H24" s="56"/>
      <c r="I24" s="56"/>
      <c r="J24" s="56"/>
      <c r="K24" s="56"/>
      <c r="L24" s="56"/>
      <c r="M24" s="53"/>
    </row>
    <row r="25" spans="1:13" ht="15.75">
      <c r="A25" s="727"/>
      <c r="B25" s="645" t="s">
        <v>53</v>
      </c>
      <c r="C25" s="53"/>
      <c r="D25" s="53"/>
      <c r="E25" s="53"/>
      <c r="F25" s="56"/>
      <c r="G25" s="56"/>
      <c r="H25" s="56"/>
      <c r="I25" s="56"/>
      <c r="J25" s="56"/>
      <c r="K25" s="56"/>
      <c r="L25" s="56"/>
      <c r="M25" s="53"/>
    </row>
    <row r="26" spans="1:47" s="76" customFormat="1" ht="15.75">
      <c r="A26" s="72" t="s">
        <v>110</v>
      </c>
      <c r="B26" s="701"/>
      <c r="C26" s="74">
        <v>73</v>
      </c>
      <c r="D26" s="74">
        <v>41</v>
      </c>
      <c r="E26" s="74">
        <v>3</v>
      </c>
      <c r="F26" s="75">
        <v>0</v>
      </c>
      <c r="G26" s="75">
        <v>2</v>
      </c>
      <c r="H26" s="75">
        <v>23</v>
      </c>
      <c r="I26" s="75">
        <v>4</v>
      </c>
      <c r="J26" s="75">
        <v>1</v>
      </c>
      <c r="K26" s="75">
        <v>73</v>
      </c>
      <c r="L26" s="75">
        <v>0</v>
      </c>
      <c r="M26" s="74">
        <v>60</v>
      </c>
      <c r="N26"/>
      <c r="O26"/>
      <c r="P26"/>
      <c r="Q26"/>
      <c r="R26"/>
      <c r="S26"/>
      <c r="T26"/>
      <c r="U26"/>
      <c r="V26"/>
      <c r="W26"/>
      <c r="X26"/>
      <c r="Y26"/>
      <c r="Z26"/>
      <c r="AA26"/>
      <c r="AB26"/>
      <c r="AC26"/>
      <c r="AD26"/>
      <c r="AE26"/>
      <c r="AF26"/>
      <c r="AG26"/>
      <c r="AH26"/>
      <c r="AI26"/>
      <c r="AJ26"/>
      <c r="AK26"/>
      <c r="AL26"/>
      <c r="AM26"/>
      <c r="AN26"/>
      <c r="AO26"/>
      <c r="AP26"/>
      <c r="AQ26"/>
      <c r="AR26"/>
      <c r="AS26"/>
      <c r="AT26"/>
      <c r="AU26"/>
    </row>
    <row r="27" spans="1:13" ht="15.75">
      <c r="A27" s="725" t="s">
        <v>120</v>
      </c>
      <c r="B27" s="645" t="s">
        <v>50</v>
      </c>
      <c r="C27" s="53">
        <v>26</v>
      </c>
      <c r="D27" s="53"/>
      <c r="E27" s="53"/>
      <c r="F27" s="56"/>
      <c r="G27" s="56">
        <v>5</v>
      </c>
      <c r="H27" s="56">
        <v>21</v>
      </c>
      <c r="I27" s="56"/>
      <c r="J27" s="56"/>
      <c r="K27" s="56">
        <v>26</v>
      </c>
      <c r="L27" s="56"/>
      <c r="M27" s="53"/>
    </row>
    <row r="28" spans="1:13" ht="15.75">
      <c r="A28" s="726"/>
      <c r="B28" s="645" t="s">
        <v>51</v>
      </c>
      <c r="C28" s="53">
        <v>34</v>
      </c>
      <c r="D28" s="53">
        <v>34</v>
      </c>
      <c r="E28" s="53"/>
      <c r="F28" s="56"/>
      <c r="G28" s="56"/>
      <c r="H28" s="56"/>
      <c r="I28" s="56"/>
      <c r="J28" s="56"/>
      <c r="K28" s="56">
        <v>34</v>
      </c>
      <c r="L28" s="56"/>
      <c r="M28" s="53"/>
    </row>
    <row r="29" spans="1:13" ht="15.75">
      <c r="A29" s="726"/>
      <c r="B29" s="645" t="s">
        <v>52</v>
      </c>
      <c r="C29" s="53">
        <v>10</v>
      </c>
      <c r="D29" s="53"/>
      <c r="E29" s="53"/>
      <c r="F29" s="56"/>
      <c r="G29" s="56"/>
      <c r="H29" s="56">
        <v>5</v>
      </c>
      <c r="I29" s="56">
        <v>5</v>
      </c>
      <c r="J29" s="56"/>
      <c r="K29" s="56">
        <v>10</v>
      </c>
      <c r="L29" s="56"/>
      <c r="M29" s="53"/>
    </row>
    <row r="30" spans="1:13" ht="15.75">
      <c r="A30" s="727"/>
      <c r="B30" s="645" t="s">
        <v>53</v>
      </c>
      <c r="C30" s="53"/>
      <c r="D30" s="53"/>
      <c r="E30" s="53"/>
      <c r="F30" s="56"/>
      <c r="G30" s="56"/>
      <c r="H30" s="56"/>
      <c r="I30" s="56"/>
      <c r="J30" s="56"/>
      <c r="K30" s="56"/>
      <c r="L30" s="56"/>
      <c r="M30" s="53"/>
    </row>
    <row r="31" spans="1:47" s="76" customFormat="1" ht="15.75">
      <c r="A31" s="72" t="s">
        <v>110</v>
      </c>
      <c r="B31" s="701"/>
      <c r="C31" s="74">
        <v>70</v>
      </c>
      <c r="D31" s="74">
        <v>34</v>
      </c>
      <c r="E31" s="74">
        <v>0</v>
      </c>
      <c r="F31" s="75">
        <v>0</v>
      </c>
      <c r="G31" s="75">
        <v>5</v>
      </c>
      <c r="H31" s="75">
        <v>26</v>
      </c>
      <c r="I31" s="75">
        <v>5</v>
      </c>
      <c r="J31" s="75"/>
      <c r="K31" s="75">
        <v>70</v>
      </c>
      <c r="L31" s="75"/>
      <c r="M31" s="74">
        <v>50</v>
      </c>
      <c r="N31"/>
      <c r="O31"/>
      <c r="P31"/>
      <c r="Q31"/>
      <c r="R31"/>
      <c r="S31"/>
      <c r="T31"/>
      <c r="U31"/>
      <c r="V31"/>
      <c r="W31"/>
      <c r="X31"/>
      <c r="Y31"/>
      <c r="Z31"/>
      <c r="AA31"/>
      <c r="AB31"/>
      <c r="AC31"/>
      <c r="AD31"/>
      <c r="AE31"/>
      <c r="AF31"/>
      <c r="AG31"/>
      <c r="AH31"/>
      <c r="AI31"/>
      <c r="AJ31"/>
      <c r="AK31"/>
      <c r="AL31"/>
      <c r="AM31"/>
      <c r="AN31"/>
      <c r="AO31"/>
      <c r="AP31"/>
      <c r="AQ31"/>
      <c r="AR31"/>
      <c r="AS31"/>
      <c r="AT31"/>
      <c r="AU31"/>
    </row>
    <row r="32" spans="1:13" ht="15.75">
      <c r="A32" s="725" t="s">
        <v>121</v>
      </c>
      <c r="B32" s="645" t="s">
        <v>50</v>
      </c>
      <c r="C32" s="54">
        <v>81</v>
      </c>
      <c r="D32" s="54">
        <v>45</v>
      </c>
      <c r="E32" s="54">
        <v>6</v>
      </c>
      <c r="F32" s="57" t="s">
        <v>118</v>
      </c>
      <c r="G32" s="57" t="s">
        <v>118</v>
      </c>
      <c r="H32" s="57">
        <v>8</v>
      </c>
      <c r="I32" s="57">
        <v>2</v>
      </c>
      <c r="J32" s="57">
        <v>7</v>
      </c>
      <c r="K32" s="57">
        <v>67</v>
      </c>
      <c r="L32" s="57">
        <v>14</v>
      </c>
      <c r="M32" s="54"/>
    </row>
    <row r="33" spans="1:13" ht="15.75">
      <c r="A33" s="726"/>
      <c r="B33" s="645" t="s">
        <v>51</v>
      </c>
      <c r="C33" s="54">
        <v>86</v>
      </c>
      <c r="D33" s="54">
        <v>54</v>
      </c>
      <c r="E33" s="54">
        <v>13</v>
      </c>
      <c r="F33" s="57" t="s">
        <v>118</v>
      </c>
      <c r="G33" s="57">
        <v>5</v>
      </c>
      <c r="H33" s="57">
        <v>4</v>
      </c>
      <c r="I33" s="57">
        <v>2</v>
      </c>
      <c r="J33" s="57">
        <v>3</v>
      </c>
      <c r="K33" s="57">
        <v>82</v>
      </c>
      <c r="L33" s="57">
        <v>4</v>
      </c>
      <c r="M33" s="54"/>
    </row>
    <row r="34" spans="1:13" ht="15.75">
      <c r="A34" s="726"/>
      <c r="B34" s="645" t="s">
        <v>52</v>
      </c>
      <c r="C34" s="54">
        <v>16</v>
      </c>
      <c r="D34" s="54">
        <v>12</v>
      </c>
      <c r="E34" s="54">
        <v>1</v>
      </c>
      <c r="F34" s="57" t="s">
        <v>118</v>
      </c>
      <c r="G34" s="57" t="s">
        <v>118</v>
      </c>
      <c r="H34" s="57">
        <v>2</v>
      </c>
      <c r="I34" s="57">
        <v>1</v>
      </c>
      <c r="J34" s="57" t="s">
        <v>118</v>
      </c>
      <c r="K34" s="57">
        <v>16</v>
      </c>
      <c r="L34" s="57"/>
      <c r="M34" s="54"/>
    </row>
    <row r="35" spans="1:13" ht="15.75">
      <c r="A35" s="727"/>
      <c r="B35" s="645" t="s">
        <v>53</v>
      </c>
      <c r="C35" s="54" t="s">
        <v>118</v>
      </c>
      <c r="D35" s="54" t="s">
        <v>118</v>
      </c>
      <c r="E35" s="54" t="s">
        <v>118</v>
      </c>
      <c r="F35" s="57" t="s">
        <v>118</v>
      </c>
      <c r="G35" s="57" t="s">
        <v>118</v>
      </c>
      <c r="H35" s="57" t="s">
        <v>118</v>
      </c>
      <c r="I35" s="57" t="s">
        <v>118</v>
      </c>
      <c r="J35" s="57" t="s">
        <v>118</v>
      </c>
      <c r="K35" s="57" t="s">
        <v>118</v>
      </c>
      <c r="L35" s="57" t="s">
        <v>118</v>
      </c>
      <c r="M35" s="54" t="s">
        <v>118</v>
      </c>
    </row>
    <row r="36" spans="1:47" s="76" customFormat="1" ht="15.75">
      <c r="A36" s="72" t="s">
        <v>110</v>
      </c>
      <c r="B36" s="701"/>
      <c r="C36" s="77">
        <v>183</v>
      </c>
      <c r="D36" s="77">
        <v>111</v>
      </c>
      <c r="E36" s="77">
        <v>20</v>
      </c>
      <c r="F36" s="78" t="s">
        <v>118</v>
      </c>
      <c r="G36" s="78">
        <v>5</v>
      </c>
      <c r="H36" s="78">
        <v>14</v>
      </c>
      <c r="I36" s="78">
        <v>5</v>
      </c>
      <c r="J36" s="78">
        <v>10</v>
      </c>
      <c r="K36" s="78">
        <v>165</v>
      </c>
      <c r="L36" s="78">
        <v>18</v>
      </c>
      <c r="M36" s="77">
        <v>5</v>
      </c>
      <c r="N36"/>
      <c r="O36"/>
      <c r="P36"/>
      <c r="Q36"/>
      <c r="R36"/>
      <c r="S36"/>
      <c r="T36"/>
      <c r="U36"/>
      <c r="V36"/>
      <c r="W36"/>
      <c r="X36"/>
      <c r="Y36"/>
      <c r="Z36"/>
      <c r="AA36"/>
      <c r="AB36"/>
      <c r="AC36"/>
      <c r="AD36"/>
      <c r="AE36"/>
      <c r="AF36"/>
      <c r="AG36"/>
      <c r="AH36"/>
      <c r="AI36"/>
      <c r="AJ36"/>
      <c r="AK36"/>
      <c r="AL36"/>
      <c r="AM36"/>
      <c r="AN36"/>
      <c r="AO36"/>
      <c r="AP36"/>
      <c r="AQ36"/>
      <c r="AR36"/>
      <c r="AS36"/>
      <c r="AT36"/>
      <c r="AU36"/>
    </row>
    <row r="37" spans="1:13" ht="15.75">
      <c r="A37" s="725" t="s">
        <v>122</v>
      </c>
      <c r="B37" s="645" t="s">
        <v>50</v>
      </c>
      <c r="C37" s="53">
        <f>D37+E37+F37+G37+H37+I37+J37</f>
        <v>183</v>
      </c>
      <c r="D37" s="53">
        <v>45</v>
      </c>
      <c r="E37" s="53">
        <v>47</v>
      </c>
      <c r="F37" s="56">
        <v>0</v>
      </c>
      <c r="G37" s="56">
        <v>19</v>
      </c>
      <c r="H37" s="56">
        <v>40</v>
      </c>
      <c r="I37" s="56">
        <v>6</v>
      </c>
      <c r="J37" s="56">
        <v>26</v>
      </c>
      <c r="K37" s="56">
        <v>147</v>
      </c>
      <c r="L37" s="56">
        <v>53</v>
      </c>
      <c r="M37" s="53">
        <v>28</v>
      </c>
    </row>
    <row r="38" spans="1:13" ht="15.75">
      <c r="A38" s="726"/>
      <c r="B38" s="645" t="s">
        <v>51</v>
      </c>
      <c r="C38" s="53">
        <f>D38+E38+F38+G38+H38+I38+J38</f>
        <v>15</v>
      </c>
      <c r="D38" s="53">
        <v>15</v>
      </c>
      <c r="E38" s="53"/>
      <c r="F38" s="56"/>
      <c r="G38" s="56"/>
      <c r="H38" s="52"/>
      <c r="I38" s="52"/>
      <c r="J38" s="56"/>
      <c r="K38" s="56"/>
      <c r="L38" s="56"/>
      <c r="M38" s="53"/>
    </row>
    <row r="39" spans="1:13" ht="15.75">
      <c r="A39" s="726"/>
      <c r="B39" s="645" t="s">
        <v>52</v>
      </c>
      <c r="C39" s="53"/>
      <c r="D39" s="53"/>
      <c r="E39" s="53"/>
      <c r="F39" s="56"/>
      <c r="G39" s="56"/>
      <c r="H39" s="56"/>
      <c r="I39" s="56"/>
      <c r="J39" s="56"/>
      <c r="K39" s="56"/>
      <c r="L39" s="56"/>
      <c r="M39" s="53"/>
    </row>
    <row r="40" spans="1:13" ht="15.75">
      <c r="A40" s="727"/>
      <c r="B40" s="645" t="s">
        <v>53</v>
      </c>
      <c r="C40" s="53">
        <f>D40+E40+F40+G40+H40+I40</f>
        <v>2</v>
      </c>
      <c r="D40" s="53"/>
      <c r="E40" s="53"/>
      <c r="F40" s="56"/>
      <c r="G40" s="56"/>
      <c r="H40" s="56">
        <v>2</v>
      </c>
      <c r="I40" s="56"/>
      <c r="J40" s="56"/>
      <c r="K40" s="56"/>
      <c r="L40" s="56"/>
      <c r="M40" s="53"/>
    </row>
    <row r="41" spans="1:47" s="76" customFormat="1" ht="15.75">
      <c r="A41" s="72" t="s">
        <v>110</v>
      </c>
      <c r="B41" s="701"/>
      <c r="C41" s="74">
        <f aca="true" t="shared" si="2" ref="C41:M41">SUM(C37:C40)</f>
        <v>200</v>
      </c>
      <c r="D41" s="74">
        <f t="shared" si="2"/>
        <v>60</v>
      </c>
      <c r="E41" s="74">
        <f t="shared" si="2"/>
        <v>47</v>
      </c>
      <c r="F41" s="74">
        <f t="shared" si="2"/>
        <v>0</v>
      </c>
      <c r="G41" s="74">
        <f t="shared" si="2"/>
        <v>19</v>
      </c>
      <c r="H41" s="74">
        <f t="shared" si="2"/>
        <v>42</v>
      </c>
      <c r="I41" s="74">
        <f t="shared" si="2"/>
        <v>6</v>
      </c>
      <c r="J41" s="74">
        <f t="shared" si="2"/>
        <v>26</v>
      </c>
      <c r="K41" s="74">
        <f t="shared" si="2"/>
        <v>147</v>
      </c>
      <c r="L41" s="74">
        <f t="shared" si="2"/>
        <v>53</v>
      </c>
      <c r="M41" s="74">
        <f t="shared" si="2"/>
        <v>28</v>
      </c>
      <c r="N41"/>
      <c r="O41"/>
      <c r="P41"/>
      <c r="Q41"/>
      <c r="R41"/>
      <c r="S41"/>
      <c r="T41"/>
      <c r="U41"/>
      <c r="V41"/>
      <c r="W41"/>
      <c r="X41"/>
      <c r="Y41"/>
      <c r="Z41"/>
      <c r="AA41"/>
      <c r="AB41"/>
      <c r="AC41"/>
      <c r="AD41"/>
      <c r="AE41"/>
      <c r="AF41"/>
      <c r="AG41"/>
      <c r="AH41"/>
      <c r="AI41"/>
      <c r="AJ41"/>
      <c r="AK41"/>
      <c r="AL41"/>
      <c r="AM41"/>
      <c r="AN41"/>
      <c r="AO41"/>
      <c r="AP41"/>
      <c r="AQ41"/>
      <c r="AR41"/>
      <c r="AS41"/>
      <c r="AT41"/>
      <c r="AU41"/>
    </row>
    <row r="42" spans="1:13" ht="15.75">
      <c r="A42" s="725" t="s">
        <v>123</v>
      </c>
      <c r="B42" s="645" t="s">
        <v>50</v>
      </c>
      <c r="C42" s="54">
        <v>39</v>
      </c>
      <c r="D42" s="54">
        <v>30</v>
      </c>
      <c r="E42" s="54">
        <v>4</v>
      </c>
      <c r="F42" s="57"/>
      <c r="G42" s="57">
        <v>2</v>
      </c>
      <c r="H42" s="57">
        <v>2</v>
      </c>
      <c r="I42" s="57"/>
      <c r="J42" s="57">
        <v>1</v>
      </c>
      <c r="K42" s="57">
        <v>25</v>
      </c>
      <c r="L42" s="57">
        <v>14</v>
      </c>
      <c r="M42" s="53"/>
    </row>
    <row r="43" spans="1:13" ht="15.75">
      <c r="A43" s="726"/>
      <c r="B43" s="645" t="s">
        <v>51</v>
      </c>
      <c r="C43" s="54">
        <v>22</v>
      </c>
      <c r="D43" s="54">
        <v>19</v>
      </c>
      <c r="E43" s="54"/>
      <c r="F43" s="57"/>
      <c r="G43" s="57"/>
      <c r="H43" s="57">
        <v>2</v>
      </c>
      <c r="I43" s="57">
        <v>1</v>
      </c>
      <c r="J43" s="57"/>
      <c r="K43" s="57">
        <v>18</v>
      </c>
      <c r="L43" s="57">
        <v>4</v>
      </c>
      <c r="M43" s="53"/>
    </row>
    <row r="44" spans="1:13" ht="15.75">
      <c r="A44" s="726"/>
      <c r="B44" s="645" t="s">
        <v>52</v>
      </c>
      <c r="C44" s="54">
        <v>1</v>
      </c>
      <c r="D44" s="54"/>
      <c r="E44" s="54"/>
      <c r="F44" s="57"/>
      <c r="G44" s="57"/>
      <c r="H44" s="57"/>
      <c r="I44" s="57">
        <v>1</v>
      </c>
      <c r="J44" s="57"/>
      <c r="K44" s="57">
        <v>1</v>
      </c>
      <c r="L44" s="57"/>
      <c r="M44" s="53"/>
    </row>
    <row r="45" spans="1:13" ht="15.75">
      <c r="A45" s="727"/>
      <c r="B45" s="645" t="s">
        <v>53</v>
      </c>
      <c r="C45" s="54">
        <v>2</v>
      </c>
      <c r="D45" s="54"/>
      <c r="E45" s="54"/>
      <c r="F45" s="57"/>
      <c r="G45" s="57"/>
      <c r="H45" s="57"/>
      <c r="I45" s="57">
        <v>2</v>
      </c>
      <c r="J45" s="57"/>
      <c r="K45" s="57">
        <v>2</v>
      </c>
      <c r="L45" s="57"/>
      <c r="M45" s="53">
        <v>40</v>
      </c>
    </row>
    <row r="46" spans="1:47" s="76" customFormat="1" ht="15.75">
      <c r="A46" s="72" t="s">
        <v>110</v>
      </c>
      <c r="B46" s="701"/>
      <c r="C46" s="77">
        <v>64</v>
      </c>
      <c r="D46" s="77">
        <v>49</v>
      </c>
      <c r="E46" s="77">
        <v>4</v>
      </c>
      <c r="F46" s="78"/>
      <c r="G46" s="78">
        <v>2</v>
      </c>
      <c r="H46" s="78">
        <v>46</v>
      </c>
      <c r="I46" s="78">
        <v>4</v>
      </c>
      <c r="J46" s="78">
        <v>1</v>
      </c>
      <c r="K46" s="78">
        <v>46</v>
      </c>
      <c r="L46" s="78">
        <v>18</v>
      </c>
      <c r="M46" s="74">
        <v>40</v>
      </c>
      <c r="N46"/>
      <c r="O46"/>
      <c r="P46"/>
      <c r="Q46"/>
      <c r="R46"/>
      <c r="S46"/>
      <c r="T46"/>
      <c r="U46"/>
      <c r="V46"/>
      <c r="W46"/>
      <c r="X46"/>
      <c r="Y46"/>
      <c r="Z46"/>
      <c r="AA46"/>
      <c r="AB46"/>
      <c r="AC46"/>
      <c r="AD46"/>
      <c r="AE46"/>
      <c r="AF46"/>
      <c r="AG46"/>
      <c r="AH46"/>
      <c r="AI46"/>
      <c r="AJ46"/>
      <c r="AK46"/>
      <c r="AL46"/>
      <c r="AM46"/>
      <c r="AN46"/>
      <c r="AO46"/>
      <c r="AP46"/>
      <c r="AQ46"/>
      <c r="AR46"/>
      <c r="AS46"/>
      <c r="AT46"/>
      <c r="AU46"/>
    </row>
    <row r="47" spans="1:13" ht="15.75">
      <c r="A47" s="725" t="s">
        <v>124</v>
      </c>
      <c r="B47" s="645" t="s">
        <v>50</v>
      </c>
      <c r="C47" s="53">
        <v>50</v>
      </c>
      <c r="D47" s="53"/>
      <c r="E47" s="53"/>
      <c r="F47" s="56"/>
      <c r="G47" s="56"/>
      <c r="H47" s="56"/>
      <c r="I47" s="56"/>
      <c r="J47" s="56"/>
      <c r="K47" s="56"/>
      <c r="L47" s="56"/>
      <c r="M47" s="53"/>
    </row>
    <row r="48" spans="1:13" ht="15.75">
      <c r="A48" s="726"/>
      <c r="B48" s="645" t="s">
        <v>51</v>
      </c>
      <c r="C48" s="53"/>
      <c r="D48" s="53"/>
      <c r="E48" s="53"/>
      <c r="F48" s="56"/>
      <c r="G48" s="56"/>
      <c r="H48" s="56"/>
      <c r="I48" s="56"/>
      <c r="J48" s="56"/>
      <c r="K48" s="56"/>
      <c r="L48" s="56"/>
      <c r="M48" s="53"/>
    </row>
    <row r="49" spans="1:13" ht="15.75">
      <c r="A49" s="726"/>
      <c r="B49" s="645" t="s">
        <v>52</v>
      </c>
      <c r="C49" s="53">
        <v>44</v>
      </c>
      <c r="D49" s="53">
        <v>18</v>
      </c>
      <c r="E49" s="53">
        <v>6</v>
      </c>
      <c r="F49" s="56"/>
      <c r="G49" s="56">
        <v>1</v>
      </c>
      <c r="H49" s="56">
        <v>13</v>
      </c>
      <c r="I49" s="56">
        <v>5</v>
      </c>
      <c r="J49" s="56">
        <v>1</v>
      </c>
      <c r="K49" s="56">
        <f>SUM(D49:J49)</f>
        <v>44</v>
      </c>
      <c r="L49" s="56"/>
      <c r="M49" s="53"/>
    </row>
    <row r="50" spans="1:13" ht="15.75">
      <c r="A50" s="727"/>
      <c r="B50" s="645" t="s">
        <v>53</v>
      </c>
      <c r="C50" s="53">
        <v>1</v>
      </c>
      <c r="D50" s="53"/>
      <c r="E50" s="53"/>
      <c r="F50" s="56"/>
      <c r="G50" s="56"/>
      <c r="H50" s="56">
        <v>1</v>
      </c>
      <c r="I50" s="56"/>
      <c r="J50" s="56"/>
      <c r="K50" s="56">
        <v>1</v>
      </c>
      <c r="L50" s="56"/>
      <c r="M50" s="53"/>
    </row>
    <row r="51" spans="1:47" s="76" customFormat="1" ht="15.75">
      <c r="A51" s="72" t="s">
        <v>110</v>
      </c>
      <c r="B51" s="701"/>
      <c r="C51" s="74">
        <f>SUM(C47:C50)</f>
        <v>95</v>
      </c>
      <c r="D51" s="74">
        <f aca="true" t="shared" si="3" ref="D51:M51">SUM(D47:D50)</f>
        <v>18</v>
      </c>
      <c r="E51" s="74">
        <f t="shared" si="3"/>
        <v>6</v>
      </c>
      <c r="F51" s="74">
        <f t="shared" si="3"/>
        <v>0</v>
      </c>
      <c r="G51" s="74">
        <f t="shared" si="3"/>
        <v>1</v>
      </c>
      <c r="H51" s="74">
        <f t="shared" si="3"/>
        <v>14</v>
      </c>
      <c r="I51" s="74">
        <f t="shared" si="3"/>
        <v>5</v>
      </c>
      <c r="J51" s="74">
        <f t="shared" si="3"/>
        <v>1</v>
      </c>
      <c r="K51" s="74">
        <f t="shared" si="3"/>
        <v>45</v>
      </c>
      <c r="L51" s="74">
        <f t="shared" si="3"/>
        <v>0</v>
      </c>
      <c r="M51" s="74">
        <f t="shared" si="3"/>
        <v>0</v>
      </c>
      <c r="N51"/>
      <c r="O51"/>
      <c r="P51"/>
      <c r="Q51"/>
      <c r="R51"/>
      <c r="S51"/>
      <c r="T51"/>
      <c r="U51"/>
      <c r="V51"/>
      <c r="W51"/>
      <c r="X51"/>
      <c r="Y51"/>
      <c r="Z51"/>
      <c r="AA51"/>
      <c r="AB51"/>
      <c r="AC51"/>
      <c r="AD51"/>
      <c r="AE51"/>
      <c r="AF51"/>
      <c r="AG51"/>
      <c r="AH51"/>
      <c r="AI51"/>
      <c r="AJ51"/>
      <c r="AK51"/>
      <c r="AL51"/>
      <c r="AM51"/>
      <c r="AN51"/>
      <c r="AO51"/>
      <c r="AP51"/>
      <c r="AQ51"/>
      <c r="AR51"/>
      <c r="AS51"/>
      <c r="AT51"/>
      <c r="AU51"/>
    </row>
    <row r="52" spans="1:13" ht="15.75">
      <c r="A52" s="725" t="s">
        <v>125</v>
      </c>
      <c r="B52" s="645" t="s">
        <v>50</v>
      </c>
      <c r="C52" s="53">
        <v>35</v>
      </c>
      <c r="D52" s="53">
        <v>31</v>
      </c>
      <c r="E52" s="53">
        <v>1</v>
      </c>
      <c r="F52" s="56">
        <v>0</v>
      </c>
      <c r="G52" s="56">
        <v>1</v>
      </c>
      <c r="H52" s="56">
        <v>2</v>
      </c>
      <c r="I52" s="56">
        <v>0</v>
      </c>
      <c r="J52" s="56">
        <v>0</v>
      </c>
      <c r="K52" s="56">
        <v>29</v>
      </c>
      <c r="L52" s="56">
        <v>6</v>
      </c>
      <c r="M52" s="53"/>
    </row>
    <row r="53" spans="1:13" ht="15.75">
      <c r="A53" s="726"/>
      <c r="B53" s="645" t="s">
        <v>51</v>
      </c>
      <c r="C53" s="53">
        <v>12</v>
      </c>
      <c r="D53" s="53">
        <v>3</v>
      </c>
      <c r="E53" s="53">
        <v>2</v>
      </c>
      <c r="F53" s="56">
        <v>0</v>
      </c>
      <c r="G53" s="56">
        <v>0</v>
      </c>
      <c r="H53" s="56">
        <v>6</v>
      </c>
      <c r="I53" s="56">
        <v>1</v>
      </c>
      <c r="J53" s="56">
        <v>0</v>
      </c>
      <c r="K53" s="56">
        <v>11</v>
      </c>
      <c r="L53" s="56">
        <v>1</v>
      </c>
      <c r="M53" s="53"/>
    </row>
    <row r="54" spans="1:13" ht="15.75">
      <c r="A54" s="726"/>
      <c r="B54" s="645" t="s">
        <v>52</v>
      </c>
      <c r="C54" s="53">
        <v>25</v>
      </c>
      <c r="D54" s="53">
        <v>12</v>
      </c>
      <c r="E54" s="53">
        <v>1</v>
      </c>
      <c r="F54" s="56">
        <v>0</v>
      </c>
      <c r="G54" s="56">
        <v>1</v>
      </c>
      <c r="H54" s="56">
        <v>8</v>
      </c>
      <c r="I54" s="56">
        <v>3</v>
      </c>
      <c r="J54" s="56">
        <v>0</v>
      </c>
      <c r="K54" s="56">
        <v>24</v>
      </c>
      <c r="L54" s="56">
        <v>1</v>
      </c>
      <c r="M54" s="53"/>
    </row>
    <row r="55" spans="1:13" ht="15.75">
      <c r="A55" s="727"/>
      <c r="B55" s="645" t="s">
        <v>53</v>
      </c>
      <c r="C55" s="53">
        <v>0</v>
      </c>
      <c r="D55" s="53">
        <v>0</v>
      </c>
      <c r="E55" s="53">
        <v>0</v>
      </c>
      <c r="F55" s="56">
        <v>0</v>
      </c>
      <c r="G55" s="56">
        <v>0</v>
      </c>
      <c r="H55" s="56">
        <v>0</v>
      </c>
      <c r="I55" s="56">
        <v>0</v>
      </c>
      <c r="J55" s="56">
        <v>0</v>
      </c>
      <c r="K55" s="56">
        <v>0</v>
      </c>
      <c r="L55" s="56">
        <v>0</v>
      </c>
      <c r="M55" s="53">
        <v>45</v>
      </c>
    </row>
    <row r="56" spans="1:47" s="76" customFormat="1" ht="15.75">
      <c r="A56" s="72" t="s">
        <v>110</v>
      </c>
      <c r="B56" s="73"/>
      <c r="C56" s="79">
        <v>72</v>
      </c>
      <c r="D56" s="79">
        <v>46</v>
      </c>
      <c r="E56" s="74">
        <v>4</v>
      </c>
      <c r="F56" s="75">
        <v>0</v>
      </c>
      <c r="G56" s="75">
        <v>2</v>
      </c>
      <c r="H56" s="75">
        <v>16</v>
      </c>
      <c r="I56" s="75">
        <v>4</v>
      </c>
      <c r="J56" s="75">
        <v>0</v>
      </c>
      <c r="K56" s="75">
        <v>64</v>
      </c>
      <c r="L56" s="75">
        <v>8</v>
      </c>
      <c r="M56" s="74">
        <v>45</v>
      </c>
      <c r="N56"/>
      <c r="O56"/>
      <c r="P56"/>
      <c r="Q56"/>
      <c r="R56"/>
      <c r="S56"/>
      <c r="T56"/>
      <c r="U56"/>
      <c r="V56"/>
      <c r="W56"/>
      <c r="X56"/>
      <c r="Y56"/>
      <c r="Z56"/>
      <c r="AA56"/>
      <c r="AB56"/>
      <c r="AC56"/>
      <c r="AD56"/>
      <c r="AE56"/>
      <c r="AF56"/>
      <c r="AG56"/>
      <c r="AH56"/>
      <c r="AI56"/>
      <c r="AJ56"/>
      <c r="AK56"/>
      <c r="AL56"/>
      <c r="AM56"/>
      <c r="AN56"/>
      <c r="AO56"/>
      <c r="AP56"/>
      <c r="AQ56"/>
      <c r="AR56"/>
      <c r="AS56"/>
      <c r="AT56"/>
      <c r="AU56"/>
    </row>
    <row r="57" spans="1:13" ht="15.75">
      <c r="A57" s="725" t="s">
        <v>126</v>
      </c>
      <c r="B57" s="645" t="s">
        <v>50</v>
      </c>
      <c r="C57" s="53">
        <v>0</v>
      </c>
      <c r="D57" s="53">
        <v>0</v>
      </c>
      <c r="E57" s="53">
        <v>0</v>
      </c>
      <c r="F57" s="56">
        <v>0</v>
      </c>
      <c r="G57" s="56">
        <v>0</v>
      </c>
      <c r="H57" s="56">
        <v>0</v>
      </c>
      <c r="I57" s="56">
        <v>0</v>
      </c>
      <c r="J57" s="56"/>
      <c r="K57" s="56">
        <v>0</v>
      </c>
      <c r="L57" s="56">
        <v>0</v>
      </c>
      <c r="M57" s="53">
        <v>0</v>
      </c>
    </row>
    <row r="58" spans="1:13" ht="15.75">
      <c r="A58" s="726"/>
      <c r="B58" s="645" t="s">
        <v>51</v>
      </c>
      <c r="C58" s="53">
        <v>62</v>
      </c>
      <c r="D58" s="53">
        <v>41</v>
      </c>
      <c r="E58" s="53">
        <v>0</v>
      </c>
      <c r="F58" s="56">
        <v>0</v>
      </c>
      <c r="G58" s="56">
        <v>2</v>
      </c>
      <c r="H58" s="56">
        <v>15</v>
      </c>
      <c r="I58" s="56">
        <v>4</v>
      </c>
      <c r="J58" s="56"/>
      <c r="K58" s="56">
        <v>54</v>
      </c>
      <c r="L58" s="56">
        <v>8</v>
      </c>
      <c r="M58" s="53">
        <v>10</v>
      </c>
    </row>
    <row r="59" spans="1:13" ht="15.75">
      <c r="A59" s="726"/>
      <c r="B59" s="645" t="s">
        <v>52</v>
      </c>
      <c r="C59" s="53">
        <v>0</v>
      </c>
      <c r="D59" s="53">
        <v>0</v>
      </c>
      <c r="E59" s="53">
        <v>0</v>
      </c>
      <c r="F59" s="56">
        <v>0</v>
      </c>
      <c r="G59" s="56">
        <v>0</v>
      </c>
      <c r="H59" s="56">
        <v>0</v>
      </c>
      <c r="I59" s="56">
        <v>0</v>
      </c>
      <c r="J59" s="56"/>
      <c r="K59" s="56">
        <v>0</v>
      </c>
      <c r="L59" s="56">
        <v>0</v>
      </c>
      <c r="M59" s="53">
        <v>0</v>
      </c>
    </row>
    <row r="60" spans="1:13" ht="15.75">
      <c r="A60" s="727"/>
      <c r="B60" s="645" t="s">
        <v>53</v>
      </c>
      <c r="C60" s="53">
        <v>0</v>
      </c>
      <c r="D60" s="53">
        <v>0</v>
      </c>
      <c r="E60" s="53">
        <v>0</v>
      </c>
      <c r="F60" s="56">
        <v>0</v>
      </c>
      <c r="G60" s="56">
        <v>0</v>
      </c>
      <c r="H60" s="56">
        <v>0</v>
      </c>
      <c r="I60" s="56">
        <v>0</v>
      </c>
      <c r="J60" s="56"/>
      <c r="K60" s="56">
        <v>0</v>
      </c>
      <c r="L60" s="56">
        <v>0</v>
      </c>
      <c r="M60" s="53">
        <v>0</v>
      </c>
    </row>
    <row r="61" spans="1:47" s="76" customFormat="1" ht="15.75">
      <c r="A61" s="72" t="s">
        <v>110</v>
      </c>
      <c r="B61" s="73"/>
      <c r="C61" s="74">
        <f>SUM(C57:C60)</f>
        <v>62</v>
      </c>
      <c r="D61" s="74">
        <f aca="true" t="shared" si="4" ref="D61:M61">SUM(D57:D60)</f>
        <v>41</v>
      </c>
      <c r="E61" s="74">
        <f t="shared" si="4"/>
        <v>0</v>
      </c>
      <c r="F61" s="74">
        <f t="shared" si="4"/>
        <v>0</v>
      </c>
      <c r="G61" s="74">
        <f t="shared" si="4"/>
        <v>2</v>
      </c>
      <c r="H61" s="74">
        <f t="shared" si="4"/>
        <v>15</v>
      </c>
      <c r="I61" s="74">
        <f t="shared" si="4"/>
        <v>4</v>
      </c>
      <c r="J61" s="74"/>
      <c r="K61" s="74">
        <f t="shared" si="4"/>
        <v>54</v>
      </c>
      <c r="L61" s="74">
        <f t="shared" si="4"/>
        <v>8</v>
      </c>
      <c r="M61" s="74">
        <f t="shared" si="4"/>
        <v>10</v>
      </c>
      <c r="N61"/>
      <c r="O61"/>
      <c r="P61"/>
      <c r="Q61"/>
      <c r="R61"/>
      <c r="S61"/>
      <c r="T61"/>
      <c r="U61"/>
      <c r="V61"/>
      <c r="W61"/>
      <c r="X61"/>
      <c r="Y61"/>
      <c r="Z61"/>
      <c r="AA61"/>
      <c r="AB61"/>
      <c r="AC61"/>
      <c r="AD61"/>
      <c r="AE61"/>
      <c r="AF61"/>
      <c r="AG61"/>
      <c r="AH61"/>
      <c r="AI61"/>
      <c r="AJ61"/>
      <c r="AK61"/>
      <c r="AL61"/>
      <c r="AM61"/>
      <c r="AN61"/>
      <c r="AO61"/>
      <c r="AP61"/>
      <c r="AQ61"/>
      <c r="AR61"/>
      <c r="AS61"/>
      <c r="AT61"/>
      <c r="AU61"/>
    </row>
    <row r="62" spans="1:13" ht="15.75">
      <c r="A62" s="725" t="s">
        <v>127</v>
      </c>
      <c r="B62" s="645" t="s">
        <v>50</v>
      </c>
      <c r="C62" s="54">
        <v>18</v>
      </c>
      <c r="D62" s="54" t="s">
        <v>128</v>
      </c>
      <c r="E62" s="54"/>
      <c r="F62" s="57"/>
      <c r="G62" s="57"/>
      <c r="H62" s="57"/>
      <c r="I62" s="57">
        <v>4</v>
      </c>
      <c r="J62" s="57"/>
      <c r="K62" s="57"/>
      <c r="L62" s="57"/>
      <c r="M62" s="53"/>
    </row>
    <row r="63" spans="1:13" ht="15.75">
      <c r="A63" s="726"/>
      <c r="B63" s="645" t="s">
        <v>51</v>
      </c>
      <c r="C63" s="54">
        <v>24</v>
      </c>
      <c r="D63" s="54">
        <v>16</v>
      </c>
      <c r="E63" s="54">
        <v>2</v>
      </c>
      <c r="F63" s="57"/>
      <c r="G63" s="57"/>
      <c r="H63" s="57">
        <v>6</v>
      </c>
      <c r="I63" s="57"/>
      <c r="J63" s="57"/>
      <c r="K63" s="57"/>
      <c r="L63" s="57"/>
      <c r="M63" s="53"/>
    </row>
    <row r="64" spans="1:13" ht="15.75">
      <c r="A64" s="726"/>
      <c r="B64" s="645" t="s">
        <v>52</v>
      </c>
      <c r="C64" s="54">
        <v>2</v>
      </c>
      <c r="D64" s="54"/>
      <c r="E64" s="54">
        <v>2</v>
      </c>
      <c r="F64" s="57"/>
      <c r="G64" s="57"/>
      <c r="H64" s="57"/>
      <c r="I64" s="57"/>
      <c r="J64" s="57"/>
      <c r="K64" s="57"/>
      <c r="L64" s="57"/>
      <c r="M64" s="53"/>
    </row>
    <row r="65" spans="1:13" ht="15.75">
      <c r="A65" s="727"/>
      <c r="B65" s="645" t="s">
        <v>53</v>
      </c>
      <c r="C65" s="54"/>
      <c r="D65" s="54"/>
      <c r="E65" s="54"/>
      <c r="F65" s="57"/>
      <c r="G65" s="57"/>
      <c r="H65" s="57"/>
      <c r="I65" s="57"/>
      <c r="J65" s="57"/>
      <c r="K65" s="57"/>
      <c r="L65" s="57"/>
      <c r="M65" s="53"/>
    </row>
    <row r="66" spans="1:47" s="76" customFormat="1" ht="15.75">
      <c r="A66" s="72" t="s">
        <v>110</v>
      </c>
      <c r="B66" s="73"/>
      <c r="C66" s="77">
        <v>44</v>
      </c>
      <c r="D66" s="77">
        <v>30</v>
      </c>
      <c r="E66" s="77">
        <v>4</v>
      </c>
      <c r="F66" s="78"/>
      <c r="G66" s="78"/>
      <c r="H66" s="78">
        <v>6</v>
      </c>
      <c r="I66" s="78">
        <v>4</v>
      </c>
      <c r="J66" s="78"/>
      <c r="K66" s="78">
        <v>39</v>
      </c>
      <c r="L66" s="78">
        <v>5</v>
      </c>
      <c r="M66" s="74">
        <v>26</v>
      </c>
      <c r="N66"/>
      <c r="O66"/>
      <c r="P66"/>
      <c r="Q66"/>
      <c r="R66"/>
      <c r="S66"/>
      <c r="T66"/>
      <c r="U66"/>
      <c r="V66"/>
      <c r="W66"/>
      <c r="X66"/>
      <c r="Y66"/>
      <c r="Z66"/>
      <c r="AA66"/>
      <c r="AB66"/>
      <c r="AC66"/>
      <c r="AD66"/>
      <c r="AE66"/>
      <c r="AF66"/>
      <c r="AG66"/>
      <c r="AH66"/>
      <c r="AI66"/>
      <c r="AJ66"/>
      <c r="AK66"/>
      <c r="AL66"/>
      <c r="AM66"/>
      <c r="AN66"/>
      <c r="AO66"/>
      <c r="AP66"/>
      <c r="AQ66"/>
      <c r="AR66"/>
      <c r="AS66"/>
      <c r="AT66"/>
      <c r="AU66"/>
    </row>
    <row r="67" spans="1:13" ht="20.25">
      <c r="A67" s="69" t="s">
        <v>211</v>
      </c>
      <c r="B67" s="68"/>
      <c r="C67" s="58">
        <v>1172</v>
      </c>
      <c r="D67" s="58">
        <v>551</v>
      </c>
      <c r="E67" s="58">
        <v>90</v>
      </c>
      <c r="F67" s="59">
        <v>0</v>
      </c>
      <c r="G67" s="59">
        <v>51</v>
      </c>
      <c r="H67" s="59">
        <v>244</v>
      </c>
      <c r="I67" s="59">
        <v>57</v>
      </c>
      <c r="J67" s="59">
        <v>46</v>
      </c>
      <c r="K67" s="59">
        <v>879</v>
      </c>
      <c r="L67" s="59">
        <v>243</v>
      </c>
      <c r="M67" s="58">
        <v>354</v>
      </c>
    </row>
    <row r="68" spans="1:13" ht="38.25" customHeight="1">
      <c r="A68" s="714" t="s">
        <v>129</v>
      </c>
      <c r="B68" s="715"/>
      <c r="C68" s="715"/>
      <c r="D68" s="715"/>
      <c r="E68" s="715"/>
      <c r="F68" s="715"/>
      <c r="G68" s="715"/>
      <c r="H68" s="715"/>
      <c r="I68" s="715"/>
      <c r="J68" s="715"/>
      <c r="K68" s="715"/>
      <c r="L68" s="715"/>
      <c r="M68" s="716"/>
    </row>
    <row r="69" spans="1:13" ht="15.75">
      <c r="A69" s="703" t="s">
        <v>130</v>
      </c>
      <c r="B69" s="690" t="s">
        <v>50</v>
      </c>
      <c r="C69" s="49">
        <v>27</v>
      </c>
      <c r="D69" s="49">
        <v>17</v>
      </c>
      <c r="E69" s="49">
        <v>8</v>
      </c>
      <c r="F69" s="49" t="s">
        <v>118</v>
      </c>
      <c r="G69" s="49" t="s">
        <v>118</v>
      </c>
      <c r="H69" s="49">
        <v>2</v>
      </c>
      <c r="I69" s="49" t="s">
        <v>118</v>
      </c>
      <c r="J69" s="49" t="s">
        <v>118</v>
      </c>
      <c r="K69" s="49">
        <v>22</v>
      </c>
      <c r="L69" s="49">
        <v>5</v>
      </c>
      <c r="M69" s="49"/>
    </row>
    <row r="70" spans="1:13" ht="15.75">
      <c r="A70" s="704"/>
      <c r="B70" s="690" t="s">
        <v>51</v>
      </c>
      <c r="C70" s="49">
        <v>56</v>
      </c>
      <c r="D70" s="49">
        <v>38</v>
      </c>
      <c r="E70" s="49">
        <v>7</v>
      </c>
      <c r="F70" s="49" t="s">
        <v>118</v>
      </c>
      <c r="G70" s="49">
        <v>2</v>
      </c>
      <c r="H70" s="49">
        <v>3</v>
      </c>
      <c r="I70" s="49">
        <v>6</v>
      </c>
      <c r="J70" s="49" t="s">
        <v>118</v>
      </c>
      <c r="K70" s="49">
        <v>53</v>
      </c>
      <c r="L70" s="49">
        <v>3</v>
      </c>
      <c r="M70" s="49"/>
    </row>
    <row r="71" spans="1:13" ht="15.75">
      <c r="A71" s="704"/>
      <c r="B71" s="690" t="s">
        <v>52</v>
      </c>
      <c r="C71" s="49">
        <v>123</v>
      </c>
      <c r="D71" s="49">
        <v>96</v>
      </c>
      <c r="E71" s="49">
        <v>18</v>
      </c>
      <c r="F71" s="49" t="s">
        <v>118</v>
      </c>
      <c r="G71" s="49">
        <v>2</v>
      </c>
      <c r="H71" s="49">
        <v>4</v>
      </c>
      <c r="I71" s="49">
        <v>3</v>
      </c>
      <c r="J71" s="49" t="s">
        <v>118</v>
      </c>
      <c r="K71" s="49">
        <v>114</v>
      </c>
      <c r="L71" s="49">
        <v>9</v>
      </c>
      <c r="M71" s="49"/>
    </row>
    <row r="72" spans="1:13" ht="15.75">
      <c r="A72" s="705"/>
      <c r="B72" s="690" t="s">
        <v>53</v>
      </c>
      <c r="C72" s="49">
        <v>75</v>
      </c>
      <c r="D72" s="49">
        <v>75</v>
      </c>
      <c r="E72" s="49" t="s">
        <v>118</v>
      </c>
      <c r="F72" s="49" t="s">
        <v>118</v>
      </c>
      <c r="G72" s="49" t="s">
        <v>118</v>
      </c>
      <c r="H72" s="49" t="s">
        <v>118</v>
      </c>
      <c r="I72" s="49" t="s">
        <v>118</v>
      </c>
      <c r="J72" s="49" t="s">
        <v>118</v>
      </c>
      <c r="K72" s="49">
        <v>75</v>
      </c>
      <c r="L72" s="49" t="s">
        <v>118</v>
      </c>
      <c r="M72" s="49"/>
    </row>
    <row r="73" spans="1:47" s="76" customFormat="1" ht="15.75">
      <c r="A73" s="72" t="s">
        <v>110</v>
      </c>
      <c r="B73" s="80"/>
      <c r="C73" s="81">
        <v>281</v>
      </c>
      <c r="D73" s="81">
        <v>226</v>
      </c>
      <c r="E73" s="75">
        <v>33</v>
      </c>
      <c r="F73" s="75" t="s">
        <v>118</v>
      </c>
      <c r="G73" s="75">
        <v>4</v>
      </c>
      <c r="H73" s="75">
        <v>9</v>
      </c>
      <c r="I73" s="75">
        <v>9</v>
      </c>
      <c r="J73" s="75" t="s">
        <v>118</v>
      </c>
      <c r="K73" s="75">
        <v>264</v>
      </c>
      <c r="L73" s="75">
        <v>17</v>
      </c>
      <c r="M73" s="75">
        <v>90</v>
      </c>
      <c r="N73"/>
      <c r="O73"/>
      <c r="P73"/>
      <c r="Q73"/>
      <c r="R73"/>
      <c r="S73"/>
      <c r="T73"/>
      <c r="U73"/>
      <c r="V73"/>
      <c r="W73"/>
      <c r="X73"/>
      <c r="Y73"/>
      <c r="Z73"/>
      <c r="AA73"/>
      <c r="AB73"/>
      <c r="AC73"/>
      <c r="AD73"/>
      <c r="AE73"/>
      <c r="AF73"/>
      <c r="AG73"/>
      <c r="AH73"/>
      <c r="AI73"/>
      <c r="AJ73"/>
      <c r="AK73"/>
      <c r="AL73"/>
      <c r="AM73"/>
      <c r="AN73"/>
      <c r="AO73"/>
      <c r="AP73"/>
      <c r="AQ73"/>
      <c r="AR73"/>
      <c r="AS73"/>
      <c r="AT73"/>
      <c r="AU73"/>
    </row>
    <row r="74" spans="1:13" ht="15.75">
      <c r="A74" s="703" t="s">
        <v>131</v>
      </c>
      <c r="B74" s="691" t="s">
        <v>50</v>
      </c>
      <c r="C74" s="51">
        <v>97</v>
      </c>
      <c r="D74" s="51">
        <v>9</v>
      </c>
      <c r="E74" s="51">
        <v>1</v>
      </c>
      <c r="F74" s="49" t="s">
        <v>118</v>
      </c>
      <c r="G74" s="49">
        <v>3</v>
      </c>
      <c r="H74" s="49" t="s">
        <v>118</v>
      </c>
      <c r="I74" s="49" t="s">
        <v>118</v>
      </c>
      <c r="J74" s="49" t="s">
        <v>118</v>
      </c>
      <c r="K74" s="49">
        <v>13</v>
      </c>
      <c r="L74" s="49">
        <v>84</v>
      </c>
      <c r="M74" s="51" t="s">
        <v>118</v>
      </c>
    </row>
    <row r="75" spans="1:13" ht="207" customHeight="1">
      <c r="A75" s="704"/>
      <c r="B75" s="691" t="s">
        <v>51</v>
      </c>
      <c r="C75" s="51">
        <v>98</v>
      </c>
      <c r="D75" s="51">
        <v>20</v>
      </c>
      <c r="E75" s="51" t="s">
        <v>118</v>
      </c>
      <c r="F75" s="49" t="s">
        <v>118</v>
      </c>
      <c r="G75" s="49">
        <v>2</v>
      </c>
      <c r="H75" s="49">
        <v>6</v>
      </c>
      <c r="I75" s="49" t="s">
        <v>118</v>
      </c>
      <c r="J75" s="49" t="s">
        <v>143</v>
      </c>
      <c r="K75" s="49">
        <v>47</v>
      </c>
      <c r="L75" s="49">
        <v>51</v>
      </c>
      <c r="M75" s="51" t="s">
        <v>118</v>
      </c>
    </row>
    <row r="76" spans="1:13" ht="31.5">
      <c r="A76" s="704"/>
      <c r="B76" s="691" t="s">
        <v>52</v>
      </c>
      <c r="C76" s="51">
        <v>3</v>
      </c>
      <c r="D76" s="51" t="s">
        <v>118</v>
      </c>
      <c r="E76" s="51" t="s">
        <v>118</v>
      </c>
      <c r="F76" s="49" t="s">
        <v>118</v>
      </c>
      <c r="G76" s="49" t="s">
        <v>118</v>
      </c>
      <c r="H76" s="49">
        <v>1</v>
      </c>
      <c r="I76" s="49" t="s">
        <v>118</v>
      </c>
      <c r="J76" s="49" t="s">
        <v>132</v>
      </c>
      <c r="K76" s="49">
        <v>3</v>
      </c>
      <c r="L76" s="49" t="s">
        <v>118</v>
      </c>
      <c r="M76" s="51" t="s">
        <v>118</v>
      </c>
    </row>
    <row r="77" spans="1:13" ht="69" customHeight="1">
      <c r="A77" s="705"/>
      <c r="B77" s="691" t="s">
        <v>53</v>
      </c>
      <c r="C77" s="51">
        <v>8</v>
      </c>
      <c r="D77" s="51" t="s">
        <v>118</v>
      </c>
      <c r="E77" s="51">
        <v>2</v>
      </c>
      <c r="F77" s="49" t="s">
        <v>118</v>
      </c>
      <c r="G77" s="49" t="s">
        <v>118</v>
      </c>
      <c r="H77" s="49" t="s">
        <v>118</v>
      </c>
      <c r="I77" s="49">
        <v>4</v>
      </c>
      <c r="J77" s="49" t="s">
        <v>133</v>
      </c>
      <c r="K77" s="49">
        <v>8</v>
      </c>
      <c r="L77" s="49" t="s">
        <v>118</v>
      </c>
      <c r="M77" s="51">
        <v>10</v>
      </c>
    </row>
    <row r="78" spans="1:47" s="76" customFormat="1" ht="15.75">
      <c r="A78" s="82" t="s">
        <v>110</v>
      </c>
      <c r="B78" s="74"/>
      <c r="C78" s="74">
        <v>206</v>
      </c>
      <c r="D78" s="74">
        <v>29</v>
      </c>
      <c r="E78" s="74">
        <v>3</v>
      </c>
      <c r="F78" s="75" t="s">
        <v>118</v>
      </c>
      <c r="G78" s="75">
        <v>5</v>
      </c>
      <c r="H78" s="75">
        <v>7</v>
      </c>
      <c r="I78" s="75">
        <v>4</v>
      </c>
      <c r="J78" s="75">
        <v>23</v>
      </c>
      <c r="K78" s="75">
        <v>71</v>
      </c>
      <c r="L78" s="75">
        <v>135</v>
      </c>
      <c r="M78" s="74">
        <v>10</v>
      </c>
      <c r="N78"/>
      <c r="O78"/>
      <c r="P78"/>
      <c r="Q78"/>
      <c r="R78"/>
      <c r="S78"/>
      <c r="T78"/>
      <c r="U78"/>
      <c r="V78"/>
      <c r="W78"/>
      <c r="X78"/>
      <c r="Y78"/>
      <c r="Z78"/>
      <c r="AA78"/>
      <c r="AB78"/>
      <c r="AC78"/>
      <c r="AD78"/>
      <c r="AE78"/>
      <c r="AF78"/>
      <c r="AG78"/>
      <c r="AH78"/>
      <c r="AI78"/>
      <c r="AJ78"/>
      <c r="AK78"/>
      <c r="AL78"/>
      <c r="AM78"/>
      <c r="AN78"/>
      <c r="AO78"/>
      <c r="AP78"/>
      <c r="AQ78"/>
      <c r="AR78"/>
      <c r="AS78"/>
      <c r="AT78"/>
      <c r="AU78"/>
    </row>
    <row r="79" spans="1:13" ht="15.75">
      <c r="A79" s="706" t="s">
        <v>134</v>
      </c>
      <c r="B79" s="691" t="s">
        <v>50</v>
      </c>
      <c r="C79" s="51">
        <v>42</v>
      </c>
      <c r="D79" s="51">
        <v>18</v>
      </c>
      <c r="E79" s="51">
        <v>9</v>
      </c>
      <c r="F79" s="49" t="s">
        <v>118</v>
      </c>
      <c r="G79" s="49">
        <v>1</v>
      </c>
      <c r="H79" s="49">
        <v>9</v>
      </c>
      <c r="I79" s="49">
        <v>5</v>
      </c>
      <c r="J79" s="49" t="s">
        <v>118</v>
      </c>
      <c r="K79" s="49">
        <v>30</v>
      </c>
      <c r="L79" s="49">
        <v>12</v>
      </c>
      <c r="M79" s="51"/>
    </row>
    <row r="80" spans="1:13" ht="15.75">
      <c r="A80" s="707"/>
      <c r="B80" s="691" t="s">
        <v>51</v>
      </c>
      <c r="C80" s="51">
        <v>30</v>
      </c>
      <c r="D80" s="51">
        <v>9</v>
      </c>
      <c r="E80" s="51">
        <v>6</v>
      </c>
      <c r="F80" s="49" t="s">
        <v>118</v>
      </c>
      <c r="G80" s="49">
        <v>1</v>
      </c>
      <c r="H80" s="49">
        <v>9</v>
      </c>
      <c r="I80" s="49">
        <v>5</v>
      </c>
      <c r="J80" s="49" t="s">
        <v>118</v>
      </c>
      <c r="K80" s="49">
        <v>25</v>
      </c>
      <c r="L80" s="49">
        <v>5</v>
      </c>
      <c r="M80" s="51"/>
    </row>
    <row r="81" spans="1:13" ht="15.75">
      <c r="A81" s="707"/>
      <c r="B81" s="691" t="s">
        <v>52</v>
      </c>
      <c r="C81" s="51">
        <v>59</v>
      </c>
      <c r="D81" s="51">
        <v>35</v>
      </c>
      <c r="E81" s="51">
        <v>11</v>
      </c>
      <c r="F81" s="49" t="s">
        <v>118</v>
      </c>
      <c r="G81" s="49">
        <v>2</v>
      </c>
      <c r="H81" s="49">
        <v>6</v>
      </c>
      <c r="I81" s="49">
        <v>5</v>
      </c>
      <c r="J81" s="49" t="s">
        <v>118</v>
      </c>
      <c r="K81" s="49">
        <v>43</v>
      </c>
      <c r="L81" s="49">
        <v>16</v>
      </c>
      <c r="M81" s="51"/>
    </row>
    <row r="82" spans="1:13" ht="15.75">
      <c r="A82" s="708"/>
      <c r="B82" s="691" t="s">
        <v>53</v>
      </c>
      <c r="C82" s="51">
        <v>48</v>
      </c>
      <c r="D82" s="51">
        <v>22</v>
      </c>
      <c r="E82" s="51">
        <v>10</v>
      </c>
      <c r="F82" s="49" t="s">
        <v>118</v>
      </c>
      <c r="G82" s="49">
        <v>2</v>
      </c>
      <c r="H82" s="49">
        <v>10</v>
      </c>
      <c r="I82" s="49">
        <v>4</v>
      </c>
      <c r="J82" s="49" t="s">
        <v>118</v>
      </c>
      <c r="K82" s="49">
        <v>36</v>
      </c>
      <c r="L82" s="49">
        <v>12</v>
      </c>
      <c r="M82" s="51">
        <v>20</v>
      </c>
    </row>
    <row r="83" spans="1:47" s="76" customFormat="1" ht="15.75">
      <c r="A83" s="72" t="s">
        <v>110</v>
      </c>
      <c r="B83" s="83"/>
      <c r="C83" s="74">
        <v>48</v>
      </c>
      <c r="D83" s="74">
        <v>22</v>
      </c>
      <c r="E83" s="74">
        <v>10</v>
      </c>
      <c r="F83" s="75" t="s">
        <v>118</v>
      </c>
      <c r="G83" s="75">
        <v>2</v>
      </c>
      <c r="H83" s="75">
        <v>10</v>
      </c>
      <c r="I83" s="75">
        <v>4</v>
      </c>
      <c r="J83" s="75" t="s">
        <v>118</v>
      </c>
      <c r="K83" s="75">
        <v>36</v>
      </c>
      <c r="L83" s="75">
        <v>12</v>
      </c>
      <c r="M83" s="74">
        <v>20</v>
      </c>
      <c r="N83"/>
      <c r="O83"/>
      <c r="P83"/>
      <c r="Q83"/>
      <c r="R83"/>
      <c r="S83"/>
      <c r="T83"/>
      <c r="U83"/>
      <c r="V83"/>
      <c r="W83"/>
      <c r="X83"/>
      <c r="Y83"/>
      <c r="Z83"/>
      <c r="AA83"/>
      <c r="AB83"/>
      <c r="AC83"/>
      <c r="AD83"/>
      <c r="AE83"/>
      <c r="AF83"/>
      <c r="AG83"/>
      <c r="AH83"/>
      <c r="AI83"/>
      <c r="AJ83"/>
      <c r="AK83"/>
      <c r="AL83"/>
      <c r="AM83"/>
      <c r="AN83"/>
      <c r="AO83"/>
      <c r="AP83"/>
      <c r="AQ83"/>
      <c r="AR83"/>
      <c r="AS83"/>
      <c r="AT83"/>
      <c r="AU83"/>
    </row>
    <row r="84" spans="1:13" ht="15.75">
      <c r="A84" s="703" t="s">
        <v>135</v>
      </c>
      <c r="B84" s="65" t="s">
        <v>50</v>
      </c>
      <c r="C84" s="51"/>
      <c r="D84" s="65"/>
      <c r="E84" s="65"/>
      <c r="F84" s="12"/>
      <c r="G84" s="12"/>
      <c r="H84" s="12"/>
      <c r="I84" s="12"/>
      <c r="J84" s="12"/>
      <c r="K84" s="12"/>
      <c r="L84" s="12"/>
      <c r="M84" s="50"/>
    </row>
    <row r="85" spans="1:13" ht="15.75">
      <c r="A85" s="704"/>
      <c r="B85" s="65" t="s">
        <v>51</v>
      </c>
      <c r="C85" s="51">
        <v>24</v>
      </c>
      <c r="D85" s="65"/>
      <c r="E85" s="65"/>
      <c r="F85" s="12"/>
      <c r="G85" s="12"/>
      <c r="H85" s="12"/>
      <c r="I85" s="12"/>
      <c r="J85" s="12"/>
      <c r="K85" s="12"/>
      <c r="L85" s="12"/>
      <c r="M85" s="50"/>
    </row>
    <row r="86" spans="1:13" ht="15.75">
      <c r="A86" s="704"/>
      <c r="B86" s="65" t="s">
        <v>52</v>
      </c>
      <c r="C86" s="51"/>
      <c r="D86" s="65"/>
      <c r="E86" s="65"/>
      <c r="F86" s="12"/>
      <c r="G86" s="12"/>
      <c r="H86" s="12"/>
      <c r="I86" s="12"/>
      <c r="J86" s="12"/>
      <c r="K86" s="12"/>
      <c r="L86" s="12"/>
      <c r="M86" s="50"/>
    </row>
    <row r="87" spans="1:13" ht="15.75">
      <c r="A87" s="705"/>
      <c r="B87" s="65" t="s">
        <v>53</v>
      </c>
      <c r="C87" s="51"/>
      <c r="D87" s="51">
        <v>5</v>
      </c>
      <c r="E87" s="51">
        <v>4</v>
      </c>
      <c r="F87" s="49">
        <v>0</v>
      </c>
      <c r="G87" s="49">
        <v>2</v>
      </c>
      <c r="H87" s="49">
        <v>12</v>
      </c>
      <c r="I87" s="49">
        <v>1</v>
      </c>
      <c r="J87" s="49">
        <v>0</v>
      </c>
      <c r="K87" s="49">
        <v>24</v>
      </c>
      <c r="L87" s="49">
        <v>0</v>
      </c>
      <c r="M87" s="51">
        <v>10</v>
      </c>
    </row>
    <row r="88" spans="1:47" s="76" customFormat="1" ht="15.75">
      <c r="A88" s="72" t="s">
        <v>110</v>
      </c>
      <c r="B88" s="82"/>
      <c r="C88" s="74">
        <v>24</v>
      </c>
      <c r="D88" s="74">
        <v>5</v>
      </c>
      <c r="E88" s="74">
        <v>4</v>
      </c>
      <c r="F88" s="75">
        <v>0</v>
      </c>
      <c r="G88" s="75">
        <v>2</v>
      </c>
      <c r="H88" s="75">
        <v>12</v>
      </c>
      <c r="I88" s="75">
        <v>1</v>
      </c>
      <c r="J88" s="75">
        <v>0</v>
      </c>
      <c r="K88" s="75">
        <v>24</v>
      </c>
      <c r="L88" s="75">
        <v>0</v>
      </c>
      <c r="M88" s="74">
        <v>10</v>
      </c>
      <c r="N88"/>
      <c r="O88"/>
      <c r="P88"/>
      <c r="Q88"/>
      <c r="R88"/>
      <c r="S88"/>
      <c r="T88"/>
      <c r="U88"/>
      <c r="V88"/>
      <c r="W88"/>
      <c r="X88"/>
      <c r="Y88"/>
      <c r="Z88"/>
      <c r="AA88"/>
      <c r="AB88"/>
      <c r="AC88"/>
      <c r="AD88"/>
      <c r="AE88"/>
      <c r="AF88"/>
      <c r="AG88"/>
      <c r="AH88"/>
      <c r="AI88"/>
      <c r="AJ88"/>
      <c r="AK88"/>
      <c r="AL88"/>
      <c r="AM88"/>
      <c r="AN88"/>
      <c r="AO88"/>
      <c r="AP88"/>
      <c r="AQ88"/>
      <c r="AR88"/>
      <c r="AS88"/>
      <c r="AT88"/>
      <c r="AU88"/>
    </row>
    <row r="89" spans="1:13" ht="15.75">
      <c r="A89" s="703" t="s">
        <v>136</v>
      </c>
      <c r="B89" s="65" t="s">
        <v>50</v>
      </c>
      <c r="C89" s="51"/>
      <c r="D89" s="51"/>
      <c r="E89" s="51"/>
      <c r="F89" s="49"/>
      <c r="G89" s="49"/>
      <c r="H89" s="49"/>
      <c r="I89" s="49"/>
      <c r="J89" s="49"/>
      <c r="K89" s="49"/>
      <c r="L89" s="49"/>
      <c r="M89" s="51"/>
    </row>
    <row r="90" spans="1:13" ht="15.75">
      <c r="A90" s="704"/>
      <c r="B90" s="65" t="s">
        <v>51</v>
      </c>
      <c r="C90" s="51">
        <v>38</v>
      </c>
      <c r="D90" s="51">
        <v>13</v>
      </c>
      <c r="E90" s="51"/>
      <c r="F90" s="49"/>
      <c r="G90" s="49">
        <v>3</v>
      </c>
      <c r="H90" s="49">
        <v>2</v>
      </c>
      <c r="I90" s="49">
        <v>3</v>
      </c>
      <c r="J90" s="49"/>
      <c r="K90" s="49"/>
      <c r="L90" s="49"/>
      <c r="M90" s="51"/>
    </row>
    <row r="91" spans="1:13" ht="15.75">
      <c r="A91" s="704"/>
      <c r="B91" s="65" t="s">
        <v>52</v>
      </c>
      <c r="C91" s="51">
        <v>13</v>
      </c>
      <c r="D91" s="51"/>
      <c r="E91" s="51"/>
      <c r="F91" s="49">
        <v>1</v>
      </c>
      <c r="G91" s="49">
        <v>1</v>
      </c>
      <c r="H91" s="49"/>
      <c r="I91" s="49">
        <v>1</v>
      </c>
      <c r="J91" s="49"/>
      <c r="K91" s="49"/>
      <c r="L91" s="49"/>
      <c r="M91" s="51"/>
    </row>
    <row r="92" spans="1:13" ht="15.75">
      <c r="A92" s="705"/>
      <c r="B92" s="65" t="s">
        <v>53</v>
      </c>
      <c r="C92" s="51">
        <v>5</v>
      </c>
      <c r="D92" s="51"/>
      <c r="E92" s="51"/>
      <c r="F92" s="49"/>
      <c r="G92" s="49"/>
      <c r="H92" s="49"/>
      <c r="I92" s="49">
        <v>2</v>
      </c>
      <c r="J92" s="49"/>
      <c r="K92" s="49"/>
      <c r="L92" s="49"/>
      <c r="M92" s="51"/>
    </row>
    <row r="93" spans="1:47" s="76" customFormat="1" ht="15.75">
      <c r="A93" s="72" t="s">
        <v>110</v>
      </c>
      <c r="B93" s="82"/>
      <c r="C93" s="74">
        <f>SUM(C90:C92)</f>
        <v>56</v>
      </c>
      <c r="D93" s="74">
        <f>SUM(D90:D92)</f>
        <v>13</v>
      </c>
      <c r="E93" s="74">
        <v>0</v>
      </c>
      <c r="F93" s="75">
        <v>1</v>
      </c>
      <c r="G93" s="75">
        <f>SUM(G90:G92)</f>
        <v>4</v>
      </c>
      <c r="H93" s="75">
        <f>SUM(H90:H92)</f>
        <v>2</v>
      </c>
      <c r="I93" s="75">
        <f>SUM(I90:I92)</f>
        <v>6</v>
      </c>
      <c r="J93" s="75">
        <v>30</v>
      </c>
      <c r="K93" s="75">
        <v>41</v>
      </c>
      <c r="L93" s="75">
        <v>15</v>
      </c>
      <c r="M93" s="74">
        <v>50</v>
      </c>
      <c r="N93"/>
      <c r="O93"/>
      <c r="P93"/>
      <c r="Q93"/>
      <c r="R93"/>
      <c r="S93"/>
      <c r="T93"/>
      <c r="U93"/>
      <c r="V93"/>
      <c r="W93"/>
      <c r="X93"/>
      <c r="Y93"/>
      <c r="Z93"/>
      <c r="AA93"/>
      <c r="AB93"/>
      <c r="AC93"/>
      <c r="AD93"/>
      <c r="AE93"/>
      <c r="AF93"/>
      <c r="AG93"/>
      <c r="AH93"/>
      <c r="AI93"/>
      <c r="AJ93"/>
      <c r="AK93"/>
      <c r="AL93"/>
      <c r="AM93"/>
      <c r="AN93"/>
      <c r="AO93"/>
      <c r="AP93"/>
      <c r="AQ93"/>
      <c r="AR93"/>
      <c r="AS93"/>
      <c r="AT93"/>
      <c r="AU93"/>
    </row>
    <row r="94" spans="1:13" ht="15.75">
      <c r="A94" s="703" t="s">
        <v>137</v>
      </c>
      <c r="B94" s="65" t="s">
        <v>50</v>
      </c>
      <c r="C94" s="51">
        <v>14</v>
      </c>
      <c r="D94" s="51">
        <v>12</v>
      </c>
      <c r="E94" s="51"/>
      <c r="F94" s="49"/>
      <c r="G94" s="49"/>
      <c r="H94" s="66">
        <v>2</v>
      </c>
      <c r="I94" s="66"/>
      <c r="J94" s="66"/>
      <c r="K94" s="66">
        <v>12</v>
      </c>
      <c r="L94" s="66">
        <v>2</v>
      </c>
      <c r="M94" s="67"/>
    </row>
    <row r="95" spans="1:13" ht="15.75">
      <c r="A95" s="704"/>
      <c r="B95" s="65" t="s">
        <v>51</v>
      </c>
      <c r="C95" s="51">
        <v>32</v>
      </c>
      <c r="D95" s="51">
        <v>18</v>
      </c>
      <c r="E95" s="51">
        <v>1</v>
      </c>
      <c r="F95" s="49"/>
      <c r="G95" s="49">
        <v>1</v>
      </c>
      <c r="H95" s="66">
        <v>11</v>
      </c>
      <c r="I95" s="66">
        <v>1</v>
      </c>
      <c r="J95" s="66"/>
      <c r="K95" s="66">
        <v>32</v>
      </c>
      <c r="L95" s="66"/>
      <c r="M95" s="67"/>
    </row>
    <row r="96" spans="1:13" ht="15.75">
      <c r="A96" s="704"/>
      <c r="B96" s="65" t="s">
        <v>52</v>
      </c>
      <c r="C96" s="51">
        <v>14</v>
      </c>
      <c r="D96" s="51">
        <v>7</v>
      </c>
      <c r="E96" s="51"/>
      <c r="F96" s="49"/>
      <c r="G96" s="49"/>
      <c r="H96" s="66">
        <v>5</v>
      </c>
      <c r="I96" s="66"/>
      <c r="J96" s="66">
        <v>2</v>
      </c>
      <c r="K96" s="66">
        <v>14</v>
      </c>
      <c r="L96" s="66" t="s">
        <v>138</v>
      </c>
      <c r="M96" s="67"/>
    </row>
    <row r="97" spans="1:13" ht="15.75">
      <c r="A97" s="705"/>
      <c r="B97" s="65" t="s">
        <v>53</v>
      </c>
      <c r="C97" s="51">
        <v>10</v>
      </c>
      <c r="D97" s="51">
        <v>3</v>
      </c>
      <c r="E97" s="51"/>
      <c r="F97" s="49"/>
      <c r="G97" s="49">
        <v>1</v>
      </c>
      <c r="H97" s="66">
        <v>3</v>
      </c>
      <c r="I97" s="66">
        <v>3</v>
      </c>
      <c r="J97" s="66"/>
      <c r="K97" s="66">
        <v>10</v>
      </c>
      <c r="L97" s="66"/>
      <c r="M97" s="67"/>
    </row>
    <row r="98" spans="1:47" s="76" customFormat="1" ht="15.75">
      <c r="A98" s="72" t="s">
        <v>110</v>
      </c>
      <c r="B98" s="82"/>
      <c r="C98" s="74">
        <v>70</v>
      </c>
      <c r="D98" s="74">
        <v>40</v>
      </c>
      <c r="E98" s="74">
        <v>1</v>
      </c>
      <c r="F98" s="75"/>
      <c r="G98" s="75">
        <v>2</v>
      </c>
      <c r="H98" s="84">
        <v>21</v>
      </c>
      <c r="I98" s="84">
        <v>4</v>
      </c>
      <c r="J98" s="84">
        <v>2</v>
      </c>
      <c r="K98" s="84">
        <v>68</v>
      </c>
      <c r="L98" s="84">
        <v>2</v>
      </c>
      <c r="M98" s="85">
        <v>12</v>
      </c>
      <c r="N98"/>
      <c r="O98"/>
      <c r="P98"/>
      <c r="Q98"/>
      <c r="R98"/>
      <c r="S98"/>
      <c r="T98"/>
      <c r="U98"/>
      <c r="V98"/>
      <c r="W98"/>
      <c r="X98"/>
      <c r="Y98"/>
      <c r="Z98"/>
      <c r="AA98"/>
      <c r="AB98"/>
      <c r="AC98"/>
      <c r="AD98"/>
      <c r="AE98"/>
      <c r="AF98"/>
      <c r="AG98"/>
      <c r="AH98"/>
      <c r="AI98"/>
      <c r="AJ98"/>
      <c r="AK98"/>
      <c r="AL98"/>
      <c r="AM98"/>
      <c r="AN98"/>
      <c r="AO98"/>
      <c r="AP98"/>
      <c r="AQ98"/>
      <c r="AR98"/>
      <c r="AS98"/>
      <c r="AT98"/>
      <c r="AU98"/>
    </row>
    <row r="99" spans="1:13" ht="15.75">
      <c r="A99" s="703" t="s">
        <v>139</v>
      </c>
      <c r="B99" s="65" t="s">
        <v>50</v>
      </c>
      <c r="C99" s="51"/>
      <c r="D99" s="51"/>
      <c r="E99" s="51"/>
      <c r="F99" s="49"/>
      <c r="G99" s="49"/>
      <c r="H99" s="66"/>
      <c r="I99" s="66"/>
      <c r="J99" s="66"/>
      <c r="K99" s="66"/>
      <c r="L99" s="66"/>
      <c r="M99" s="67"/>
    </row>
    <row r="100" spans="1:13" ht="15.75">
      <c r="A100" s="704"/>
      <c r="B100" s="65" t="s">
        <v>51</v>
      </c>
      <c r="C100" s="51">
        <v>20</v>
      </c>
      <c r="D100" s="51"/>
      <c r="E100" s="51"/>
      <c r="F100" s="49"/>
      <c r="G100" s="49"/>
      <c r="H100" s="66"/>
      <c r="I100" s="66"/>
      <c r="J100" s="66"/>
      <c r="K100" s="66"/>
      <c r="L100" s="66"/>
      <c r="M100" s="67"/>
    </row>
    <row r="101" spans="1:13" ht="15.75">
      <c r="A101" s="704"/>
      <c r="B101" s="65" t="s">
        <v>52</v>
      </c>
      <c r="C101" s="49">
        <v>16</v>
      </c>
      <c r="D101" s="49"/>
      <c r="E101" s="49"/>
      <c r="F101" s="49"/>
      <c r="G101" s="49"/>
      <c r="H101" s="49"/>
      <c r="I101" s="49"/>
      <c r="J101" s="49"/>
      <c r="K101" s="49"/>
      <c r="L101" s="49"/>
      <c r="M101" s="49"/>
    </row>
    <row r="102" spans="1:13" ht="15.75">
      <c r="A102" s="705"/>
      <c r="B102" s="65" t="s">
        <v>53</v>
      </c>
      <c r="C102" s="49">
        <v>4</v>
      </c>
      <c r="D102" s="49"/>
      <c r="E102" s="49"/>
      <c r="F102" s="49"/>
      <c r="G102" s="49"/>
      <c r="H102" s="49"/>
      <c r="I102" s="49"/>
      <c r="J102" s="49"/>
      <c r="K102" s="49"/>
      <c r="L102" s="49"/>
      <c r="M102" s="49"/>
    </row>
    <row r="103" spans="1:47" s="76" customFormat="1" ht="15.75">
      <c r="A103" s="72" t="s">
        <v>110</v>
      </c>
      <c r="B103" s="83"/>
      <c r="C103" s="75">
        <v>40</v>
      </c>
      <c r="D103" s="75">
        <v>7</v>
      </c>
      <c r="E103" s="75">
        <v>17</v>
      </c>
      <c r="F103" s="75" t="s">
        <v>118</v>
      </c>
      <c r="G103" s="75">
        <v>1</v>
      </c>
      <c r="H103" s="75">
        <v>11</v>
      </c>
      <c r="I103" s="75">
        <v>4</v>
      </c>
      <c r="J103" s="75" t="s">
        <v>118</v>
      </c>
      <c r="K103" s="75">
        <v>39</v>
      </c>
      <c r="L103" s="75">
        <v>1</v>
      </c>
      <c r="M103" s="75">
        <v>5</v>
      </c>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row>
    <row r="104" spans="1:13" ht="15.75">
      <c r="A104" s="703" t="s">
        <v>142</v>
      </c>
      <c r="B104" s="50" t="s">
        <v>50</v>
      </c>
      <c r="C104" s="49">
        <v>33</v>
      </c>
      <c r="D104" s="49"/>
      <c r="E104" s="49"/>
      <c r="F104" s="49"/>
      <c r="G104" s="49">
        <v>1</v>
      </c>
      <c r="H104" s="49"/>
      <c r="I104" s="49"/>
      <c r="J104" s="49"/>
      <c r="K104" s="49"/>
      <c r="L104" s="49">
        <v>12</v>
      </c>
      <c r="M104" s="49"/>
    </row>
    <row r="105" spans="1:13" ht="15.75">
      <c r="A105" s="704"/>
      <c r="B105" s="50" t="s">
        <v>51</v>
      </c>
      <c r="C105" s="49">
        <v>15</v>
      </c>
      <c r="D105" s="49"/>
      <c r="E105" s="49">
        <v>2</v>
      </c>
      <c r="F105" s="49"/>
      <c r="G105" s="49">
        <v>1</v>
      </c>
      <c r="H105" s="49"/>
      <c r="I105" s="49">
        <v>3</v>
      </c>
      <c r="J105" s="49"/>
      <c r="K105" s="49"/>
      <c r="L105" s="49">
        <v>2</v>
      </c>
      <c r="M105" s="49"/>
    </row>
    <row r="106" spans="1:13" ht="15.75">
      <c r="A106" s="704"/>
      <c r="B106" s="50" t="s">
        <v>52</v>
      </c>
      <c r="C106" s="49"/>
      <c r="D106" s="49"/>
      <c r="E106" s="49"/>
      <c r="F106" s="49"/>
      <c r="G106" s="49"/>
      <c r="H106" s="49"/>
      <c r="I106" s="49"/>
      <c r="J106" s="49"/>
      <c r="K106" s="49"/>
      <c r="L106" s="49"/>
      <c r="M106" s="49"/>
    </row>
    <row r="107" spans="1:13" ht="15.75">
      <c r="A107" s="705"/>
      <c r="B107" s="50" t="s">
        <v>53</v>
      </c>
      <c r="C107" s="49"/>
      <c r="D107" s="49"/>
      <c r="E107" s="49"/>
      <c r="F107" s="49"/>
      <c r="G107" s="49"/>
      <c r="H107" s="49"/>
      <c r="I107" s="49"/>
      <c r="J107" s="49"/>
      <c r="K107" s="49"/>
      <c r="L107" s="49"/>
      <c r="M107" s="49"/>
    </row>
    <row r="108" spans="1:47" s="76" customFormat="1" ht="15.75">
      <c r="A108" s="72" t="s">
        <v>110</v>
      </c>
      <c r="B108" s="83"/>
      <c r="C108" s="75">
        <v>51</v>
      </c>
      <c r="D108" s="75">
        <v>17</v>
      </c>
      <c r="E108" s="75">
        <v>2</v>
      </c>
      <c r="F108" s="75"/>
      <c r="G108" s="75">
        <v>2</v>
      </c>
      <c r="H108" s="75">
        <v>13</v>
      </c>
      <c r="I108" s="75">
        <v>3</v>
      </c>
      <c r="J108" s="75"/>
      <c r="K108" s="75">
        <v>37</v>
      </c>
      <c r="L108" s="75">
        <v>14</v>
      </c>
      <c r="M108" s="75">
        <v>20</v>
      </c>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row>
    <row r="109" spans="1:13" ht="15.75">
      <c r="A109" s="703" t="s">
        <v>140</v>
      </c>
      <c r="B109" s="50" t="s">
        <v>50</v>
      </c>
      <c r="C109" s="49">
        <v>15</v>
      </c>
      <c r="D109" s="49">
        <v>14</v>
      </c>
      <c r="E109" s="49"/>
      <c r="F109" s="49"/>
      <c r="G109" s="49">
        <v>0</v>
      </c>
      <c r="H109" s="49">
        <v>0</v>
      </c>
      <c r="I109" s="49">
        <v>0</v>
      </c>
      <c r="J109" s="49">
        <v>2</v>
      </c>
      <c r="K109" s="49">
        <f>SUM(D109:J109)-L109</f>
        <v>12</v>
      </c>
      <c r="L109" s="49">
        <v>4</v>
      </c>
      <c r="M109" s="49"/>
    </row>
    <row r="110" spans="1:13" ht="15.75">
      <c r="A110" s="704"/>
      <c r="B110" s="50" t="s">
        <v>51</v>
      </c>
      <c r="C110" s="49">
        <f>SUM(D110:J110)</f>
        <v>54</v>
      </c>
      <c r="D110" s="49">
        <v>28</v>
      </c>
      <c r="E110" s="49"/>
      <c r="F110" s="49"/>
      <c r="G110" s="49">
        <v>2</v>
      </c>
      <c r="H110" s="49">
        <v>14</v>
      </c>
      <c r="I110" s="49">
        <v>3</v>
      </c>
      <c r="J110" s="49">
        <v>7</v>
      </c>
      <c r="K110" s="49">
        <f>SUM(D110:J110)-L110</f>
        <v>49</v>
      </c>
      <c r="L110" s="49">
        <v>5</v>
      </c>
      <c r="M110" s="49"/>
    </row>
    <row r="111" spans="1:13" ht="15.75">
      <c r="A111" s="704"/>
      <c r="B111" s="50" t="s">
        <v>52</v>
      </c>
      <c r="C111" s="49">
        <v>3</v>
      </c>
      <c r="D111" s="49"/>
      <c r="E111" s="49"/>
      <c r="F111" s="49"/>
      <c r="G111" s="49"/>
      <c r="H111" s="49"/>
      <c r="I111" s="49"/>
      <c r="J111" s="49">
        <v>3</v>
      </c>
      <c r="K111" s="49">
        <f>SUM(D111:J111)-L111</f>
        <v>3</v>
      </c>
      <c r="L111" s="49"/>
      <c r="M111" s="49"/>
    </row>
    <row r="112" spans="1:13" ht="15.75">
      <c r="A112" s="705"/>
      <c r="B112" s="50" t="s">
        <v>53</v>
      </c>
      <c r="C112" s="49"/>
      <c r="D112" s="49"/>
      <c r="E112" s="49"/>
      <c r="F112" s="49"/>
      <c r="G112" s="49"/>
      <c r="H112" s="49"/>
      <c r="I112" s="49"/>
      <c r="J112" s="49"/>
      <c r="K112" s="49"/>
      <c r="L112" s="49"/>
      <c r="M112" s="49"/>
    </row>
    <row r="113" spans="1:47" s="76" customFormat="1" ht="15.75">
      <c r="A113" s="72" t="s">
        <v>110</v>
      </c>
      <c r="B113" s="83"/>
      <c r="C113" s="75">
        <f>C109+C110+C111+C112</f>
        <v>72</v>
      </c>
      <c r="D113" s="75">
        <f>D109+D110+D111</f>
        <v>42</v>
      </c>
      <c r="E113" s="75"/>
      <c r="F113" s="75"/>
      <c r="G113" s="75">
        <v>2</v>
      </c>
      <c r="H113" s="75">
        <f>H109+H110</f>
        <v>14</v>
      </c>
      <c r="I113" s="75">
        <f>I109+I110</f>
        <v>3</v>
      </c>
      <c r="J113" s="75">
        <f>J109+J110+J111</f>
        <v>12</v>
      </c>
      <c r="K113" s="75">
        <f>K109+K110+K111</f>
        <v>64</v>
      </c>
      <c r="L113" s="75">
        <f>L109+L110</f>
        <v>9</v>
      </c>
      <c r="M113" s="75"/>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row>
    <row r="114" spans="1:13" ht="15.75">
      <c r="A114" s="703" t="s">
        <v>141</v>
      </c>
      <c r="B114" s="50" t="s">
        <v>50</v>
      </c>
      <c r="C114" s="49">
        <v>16</v>
      </c>
      <c r="D114" s="49">
        <v>8</v>
      </c>
      <c r="E114" s="49">
        <v>4</v>
      </c>
      <c r="F114" s="49" t="s">
        <v>118</v>
      </c>
      <c r="G114" s="49" t="s">
        <v>118</v>
      </c>
      <c r="H114" s="49">
        <v>3</v>
      </c>
      <c r="I114" s="49">
        <v>1</v>
      </c>
      <c r="J114" s="49" t="s">
        <v>118</v>
      </c>
      <c r="K114" s="49">
        <v>12</v>
      </c>
      <c r="L114" s="49">
        <v>4</v>
      </c>
      <c r="M114" s="49"/>
    </row>
    <row r="115" spans="1:13" ht="15.75">
      <c r="A115" s="704"/>
      <c r="B115" s="50" t="s">
        <v>51</v>
      </c>
      <c r="C115" s="49">
        <v>37</v>
      </c>
      <c r="D115" s="49">
        <v>19</v>
      </c>
      <c r="E115" s="49">
        <v>1</v>
      </c>
      <c r="F115" s="49" t="s">
        <v>118</v>
      </c>
      <c r="G115" s="49">
        <v>1</v>
      </c>
      <c r="H115" s="49">
        <v>11</v>
      </c>
      <c r="I115" s="49">
        <v>5</v>
      </c>
      <c r="J115" s="49" t="s">
        <v>118</v>
      </c>
      <c r="K115" s="49">
        <v>35</v>
      </c>
      <c r="L115" s="49">
        <v>2</v>
      </c>
      <c r="M115" s="49"/>
    </row>
    <row r="116" spans="1:13" ht="15.75">
      <c r="A116" s="704"/>
      <c r="B116" s="50" t="s">
        <v>52</v>
      </c>
      <c r="C116" s="49">
        <v>10</v>
      </c>
      <c r="D116" s="49">
        <v>2</v>
      </c>
      <c r="E116" s="49" t="s">
        <v>118</v>
      </c>
      <c r="F116" s="49" t="s">
        <v>118</v>
      </c>
      <c r="G116" s="49" t="s">
        <v>118</v>
      </c>
      <c r="H116" s="49">
        <v>6</v>
      </c>
      <c r="I116" s="49">
        <v>2</v>
      </c>
      <c r="J116" s="49" t="s">
        <v>118</v>
      </c>
      <c r="K116" s="49">
        <v>10</v>
      </c>
      <c r="L116" s="49" t="s">
        <v>118</v>
      </c>
      <c r="M116" s="49"/>
    </row>
    <row r="117" spans="1:13" ht="15.75">
      <c r="A117" s="705"/>
      <c r="B117" s="50" t="s">
        <v>53</v>
      </c>
      <c r="C117" s="49" t="s">
        <v>118</v>
      </c>
      <c r="D117" s="49" t="s">
        <v>118</v>
      </c>
      <c r="E117" s="49" t="s">
        <v>118</v>
      </c>
      <c r="F117" s="49" t="s">
        <v>118</v>
      </c>
      <c r="G117" s="49" t="s">
        <v>118</v>
      </c>
      <c r="H117" s="49" t="s">
        <v>118</v>
      </c>
      <c r="I117" s="49" t="s">
        <v>118</v>
      </c>
      <c r="J117" s="49" t="s">
        <v>118</v>
      </c>
      <c r="K117" s="49" t="s">
        <v>118</v>
      </c>
      <c r="L117" s="49" t="s">
        <v>118</v>
      </c>
      <c r="M117" s="49">
        <v>12</v>
      </c>
    </row>
    <row r="118" spans="1:47" s="76" customFormat="1" ht="15.75">
      <c r="A118" s="72" t="s">
        <v>110</v>
      </c>
      <c r="B118" s="83"/>
      <c r="C118" s="75">
        <v>63</v>
      </c>
      <c r="D118" s="75">
        <v>29</v>
      </c>
      <c r="E118" s="75">
        <v>5</v>
      </c>
      <c r="F118" s="75" t="s">
        <v>118</v>
      </c>
      <c r="G118" s="75">
        <v>1</v>
      </c>
      <c r="H118" s="75">
        <v>20</v>
      </c>
      <c r="I118" s="75">
        <v>8</v>
      </c>
      <c r="J118" s="75" t="s">
        <v>118</v>
      </c>
      <c r="K118" s="75">
        <v>57</v>
      </c>
      <c r="L118" s="75">
        <v>6</v>
      </c>
      <c r="M118" s="75">
        <v>12</v>
      </c>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row>
    <row r="119" spans="1:13" ht="20.25">
      <c r="A119" s="69" t="s">
        <v>212</v>
      </c>
      <c r="B119" s="69"/>
      <c r="C119" s="69">
        <f>C118+C113+C108+C103+C98+C93+C88+C83+C78+C73</f>
        <v>911</v>
      </c>
      <c r="D119" s="69">
        <f>D118+D113+D108+D103+D98+D93+D88+D83+D78+D73</f>
        <v>430</v>
      </c>
      <c r="E119" s="69">
        <f>E118+E108+E103+E98+E93+E88+E83+E78+E73</f>
        <v>75</v>
      </c>
      <c r="F119" s="69">
        <v>1</v>
      </c>
      <c r="G119" s="69">
        <f>G118+G113+G108+G103+G98+G93+G88+G83+G78+G73</f>
        <v>25</v>
      </c>
      <c r="H119" s="69">
        <f>H118+H113+H108+H103+H98+H93+H88+H83+H78+H73</f>
        <v>119</v>
      </c>
      <c r="I119" s="69">
        <f>I118+I113+I108+I103+I98+I93+I88+I83+I78+I73</f>
        <v>46</v>
      </c>
      <c r="J119" s="69">
        <f>J113+J93+J98+J88+J78</f>
        <v>67</v>
      </c>
      <c r="K119" s="69">
        <f>K118+K113+K108+K103+K98+K93+K88+K83+K78+K73</f>
        <v>701</v>
      </c>
      <c r="L119" s="69">
        <f>L118+L113+L108+L103+L98+L93+L88+L83+L78+L73</f>
        <v>211</v>
      </c>
      <c r="M119" s="69">
        <f>M118+M108+M103+M98+M93+M88+M83+M78+M73</f>
        <v>229</v>
      </c>
    </row>
    <row r="120" spans="1:13" ht="39.75" customHeight="1">
      <c r="A120" s="714" t="s">
        <v>144</v>
      </c>
      <c r="B120" s="715"/>
      <c r="C120" s="715"/>
      <c r="D120" s="715"/>
      <c r="E120" s="715"/>
      <c r="F120" s="715"/>
      <c r="G120" s="715"/>
      <c r="H120" s="715"/>
      <c r="I120" s="715"/>
      <c r="J120" s="715"/>
      <c r="K120" s="715"/>
      <c r="L120" s="715"/>
      <c r="M120" s="716"/>
    </row>
    <row r="121" spans="1:13" ht="15.75">
      <c r="A121" s="703" t="s">
        <v>145</v>
      </c>
      <c r="B121" s="51" t="s">
        <v>50</v>
      </c>
      <c r="C121" s="49"/>
      <c r="D121" s="49"/>
      <c r="E121" s="49"/>
      <c r="F121" s="48"/>
      <c r="G121" s="49"/>
      <c r="H121" s="49"/>
      <c r="I121" s="49"/>
      <c r="J121" s="48"/>
      <c r="K121" s="48"/>
      <c r="L121" s="48"/>
      <c r="M121" s="49"/>
    </row>
    <row r="122" spans="1:13" ht="15.75">
      <c r="A122" s="704"/>
      <c r="B122" s="49" t="s">
        <v>51</v>
      </c>
      <c r="C122" s="49">
        <v>25</v>
      </c>
      <c r="D122" s="49">
        <v>15</v>
      </c>
      <c r="E122" s="49">
        <v>0</v>
      </c>
      <c r="F122" s="48">
        <v>0</v>
      </c>
      <c r="G122" s="49">
        <v>1</v>
      </c>
      <c r="H122" s="49">
        <v>1</v>
      </c>
      <c r="I122" s="49">
        <v>2</v>
      </c>
      <c r="J122" s="48">
        <v>0</v>
      </c>
      <c r="K122" s="48">
        <v>25</v>
      </c>
      <c r="L122" s="48">
        <v>0</v>
      </c>
      <c r="M122" s="49">
        <v>5</v>
      </c>
    </row>
    <row r="123" spans="1:13" ht="15.75">
      <c r="A123" s="704"/>
      <c r="B123" s="51" t="s">
        <v>52</v>
      </c>
      <c r="C123" s="49"/>
      <c r="D123" s="49"/>
      <c r="E123" s="49"/>
      <c r="F123" s="48"/>
      <c r="G123" s="49"/>
      <c r="H123" s="49"/>
      <c r="I123" s="49"/>
      <c r="J123" s="48"/>
      <c r="K123" s="48"/>
      <c r="L123" s="48"/>
      <c r="M123" s="49"/>
    </row>
    <row r="124" spans="1:13" ht="15.75">
      <c r="A124" s="705"/>
      <c r="B124" s="51" t="s">
        <v>53</v>
      </c>
      <c r="C124" s="49"/>
      <c r="D124" s="49"/>
      <c r="E124" s="49"/>
      <c r="F124" s="48"/>
      <c r="G124" s="49"/>
      <c r="H124" s="49"/>
      <c r="I124" s="49"/>
      <c r="J124" s="48"/>
      <c r="K124" s="48"/>
      <c r="L124" s="48"/>
      <c r="M124" s="49"/>
    </row>
    <row r="125" spans="1:47" s="76" customFormat="1" ht="15.75">
      <c r="A125" s="72" t="s">
        <v>110</v>
      </c>
      <c r="B125" s="74"/>
      <c r="C125" s="75">
        <v>25</v>
      </c>
      <c r="D125" s="75">
        <v>15</v>
      </c>
      <c r="E125" s="75">
        <v>0</v>
      </c>
      <c r="F125" s="86">
        <v>0</v>
      </c>
      <c r="G125" s="75">
        <v>1</v>
      </c>
      <c r="H125" s="75">
        <v>1</v>
      </c>
      <c r="I125" s="75">
        <v>2</v>
      </c>
      <c r="J125" s="86">
        <v>0</v>
      </c>
      <c r="K125" s="86">
        <v>25</v>
      </c>
      <c r="L125" s="86">
        <v>0</v>
      </c>
      <c r="M125" s="75">
        <v>5</v>
      </c>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row>
    <row r="126" spans="1:13" ht="15.75">
      <c r="A126" s="703" t="s">
        <v>146</v>
      </c>
      <c r="B126" s="51" t="s">
        <v>50</v>
      </c>
      <c r="C126" s="51">
        <v>3</v>
      </c>
      <c r="D126" s="51" t="s">
        <v>118</v>
      </c>
      <c r="E126" s="51">
        <v>2</v>
      </c>
      <c r="F126" s="49" t="s">
        <v>118</v>
      </c>
      <c r="G126" s="49">
        <v>1</v>
      </c>
      <c r="H126" s="66" t="s">
        <v>118</v>
      </c>
      <c r="I126" s="66" t="s">
        <v>118</v>
      </c>
      <c r="J126" s="66" t="s">
        <v>118</v>
      </c>
      <c r="K126" s="66">
        <v>3</v>
      </c>
      <c r="L126" s="66" t="s">
        <v>118</v>
      </c>
      <c r="M126" s="70" t="s">
        <v>118</v>
      </c>
    </row>
    <row r="127" spans="1:13" ht="15.75">
      <c r="A127" s="704"/>
      <c r="B127" s="51" t="s">
        <v>51</v>
      </c>
      <c r="C127" s="51">
        <v>20</v>
      </c>
      <c r="D127" s="51">
        <v>16</v>
      </c>
      <c r="E127" s="51" t="s">
        <v>118</v>
      </c>
      <c r="F127" s="49" t="s">
        <v>118</v>
      </c>
      <c r="G127" s="49" t="s">
        <v>118</v>
      </c>
      <c r="H127" s="66" t="s">
        <v>118</v>
      </c>
      <c r="I127" s="66">
        <v>1</v>
      </c>
      <c r="J127" s="66" t="s">
        <v>147</v>
      </c>
      <c r="K127" s="66">
        <v>16</v>
      </c>
      <c r="L127" s="66">
        <v>4</v>
      </c>
      <c r="M127" s="70" t="s">
        <v>118</v>
      </c>
    </row>
    <row r="128" spans="1:13" ht="15.75">
      <c r="A128" s="704"/>
      <c r="B128" s="51" t="s">
        <v>52</v>
      </c>
      <c r="C128" s="51">
        <v>3</v>
      </c>
      <c r="D128" s="51" t="s">
        <v>118</v>
      </c>
      <c r="E128" s="51" t="s">
        <v>118</v>
      </c>
      <c r="F128" s="49" t="s">
        <v>118</v>
      </c>
      <c r="G128" s="49" t="s">
        <v>118</v>
      </c>
      <c r="H128" s="66" t="s">
        <v>118</v>
      </c>
      <c r="I128" s="66" t="s">
        <v>118</v>
      </c>
      <c r="J128" s="66" t="s">
        <v>118</v>
      </c>
      <c r="K128" s="66" t="s">
        <v>118</v>
      </c>
      <c r="L128" s="66">
        <v>3</v>
      </c>
      <c r="M128" s="70" t="s">
        <v>118</v>
      </c>
    </row>
    <row r="129" spans="1:13" ht="15.75">
      <c r="A129" s="705"/>
      <c r="B129" s="51" t="s">
        <v>53</v>
      </c>
      <c r="C129" s="51">
        <v>5</v>
      </c>
      <c r="D129" s="51" t="s">
        <v>118</v>
      </c>
      <c r="E129" s="51" t="s">
        <v>118</v>
      </c>
      <c r="F129" s="49" t="s">
        <v>118</v>
      </c>
      <c r="G129" s="49" t="s">
        <v>118</v>
      </c>
      <c r="H129" s="66">
        <v>1</v>
      </c>
      <c r="I129" s="66">
        <v>3</v>
      </c>
      <c r="J129" s="66" t="s">
        <v>148</v>
      </c>
      <c r="K129" s="66">
        <v>5</v>
      </c>
      <c r="L129" s="66" t="s">
        <v>118</v>
      </c>
      <c r="M129" s="70">
        <v>8</v>
      </c>
    </row>
    <row r="130" spans="1:47" s="76" customFormat="1" ht="15.75">
      <c r="A130" s="72" t="s">
        <v>110</v>
      </c>
      <c r="B130" s="87"/>
      <c r="C130" s="74">
        <f>SUM(C126:C129)</f>
        <v>31</v>
      </c>
      <c r="D130" s="74">
        <f>SUM(D127:D129)</f>
        <v>16</v>
      </c>
      <c r="E130" s="74">
        <v>2</v>
      </c>
      <c r="F130" s="74">
        <f>SUM(F127:F129)</f>
        <v>0</v>
      </c>
      <c r="G130" s="74">
        <v>1</v>
      </c>
      <c r="H130" s="74">
        <f>SUM(H127:H129)</f>
        <v>1</v>
      </c>
      <c r="I130" s="74">
        <f>SUM(I127:I129)</f>
        <v>4</v>
      </c>
      <c r="J130" s="74">
        <v>2</v>
      </c>
      <c r="K130" s="74">
        <f>SUM(K126:K129)</f>
        <v>24</v>
      </c>
      <c r="L130" s="74">
        <f>SUM(L126:L129)</f>
        <v>7</v>
      </c>
      <c r="M130" s="74">
        <f>SUM(M126:M129)</f>
        <v>8</v>
      </c>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row>
    <row r="131" spans="1:13" ht="15.75">
      <c r="A131" s="703" t="s">
        <v>149</v>
      </c>
      <c r="B131" s="51" t="s">
        <v>50</v>
      </c>
      <c r="C131" s="51">
        <v>19</v>
      </c>
      <c r="D131" s="51">
        <v>15</v>
      </c>
      <c r="E131" s="51"/>
      <c r="F131" s="49"/>
      <c r="G131" s="51"/>
      <c r="H131" s="66">
        <v>3</v>
      </c>
      <c r="I131" s="66">
        <v>1</v>
      </c>
      <c r="J131" s="66"/>
      <c r="K131" s="66">
        <v>19</v>
      </c>
      <c r="L131" s="66"/>
      <c r="M131" s="70"/>
    </row>
    <row r="132" spans="1:13" ht="15.75">
      <c r="A132" s="709"/>
      <c r="B132" s="51" t="s">
        <v>51</v>
      </c>
      <c r="C132" s="51">
        <v>10</v>
      </c>
      <c r="D132" s="51"/>
      <c r="E132" s="51"/>
      <c r="F132" s="49"/>
      <c r="G132" s="51">
        <v>2</v>
      </c>
      <c r="H132" s="66">
        <v>6</v>
      </c>
      <c r="I132" s="66">
        <v>2</v>
      </c>
      <c r="J132" s="66"/>
      <c r="K132" s="66">
        <v>7</v>
      </c>
      <c r="L132" s="66">
        <v>3</v>
      </c>
      <c r="M132" s="70"/>
    </row>
    <row r="133" spans="1:13" ht="15.75">
      <c r="A133" s="709"/>
      <c r="B133" s="51" t="s">
        <v>52</v>
      </c>
      <c r="C133" s="51">
        <v>2</v>
      </c>
      <c r="D133" s="51"/>
      <c r="E133" s="51"/>
      <c r="F133" s="49"/>
      <c r="G133" s="51"/>
      <c r="H133" s="66">
        <v>2</v>
      </c>
      <c r="I133" s="66"/>
      <c r="J133" s="66"/>
      <c r="K133" s="66">
        <v>2</v>
      </c>
      <c r="L133" s="66"/>
      <c r="M133" s="70"/>
    </row>
    <row r="134" spans="1:13" ht="15.75">
      <c r="A134" s="710"/>
      <c r="B134" s="51" t="s">
        <v>53</v>
      </c>
      <c r="C134" s="51">
        <v>5</v>
      </c>
      <c r="D134" s="51"/>
      <c r="E134" s="51"/>
      <c r="F134" s="49"/>
      <c r="G134" s="51"/>
      <c r="H134" s="66">
        <v>4</v>
      </c>
      <c r="I134" s="66">
        <v>1</v>
      </c>
      <c r="J134" s="66"/>
      <c r="K134" s="66">
        <v>5</v>
      </c>
      <c r="L134" s="66"/>
      <c r="M134" s="70"/>
    </row>
    <row r="135" spans="1:47" s="76" customFormat="1" ht="15.75">
      <c r="A135" s="72" t="s">
        <v>110</v>
      </c>
      <c r="B135" s="74"/>
      <c r="C135" s="74">
        <v>36</v>
      </c>
      <c r="D135" s="74">
        <v>15</v>
      </c>
      <c r="E135" s="74"/>
      <c r="F135" s="75"/>
      <c r="G135" s="74">
        <v>2</v>
      </c>
      <c r="H135" s="74">
        <v>16</v>
      </c>
      <c r="I135" s="74">
        <v>4</v>
      </c>
      <c r="J135" s="74"/>
      <c r="K135" s="74">
        <v>33</v>
      </c>
      <c r="L135" s="74">
        <v>3</v>
      </c>
      <c r="M135" s="74">
        <v>20</v>
      </c>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row>
    <row r="136" spans="1:13" ht="15.75">
      <c r="A136" s="703" t="s">
        <v>150</v>
      </c>
      <c r="B136" s="51" t="s">
        <v>50</v>
      </c>
      <c r="C136" s="51">
        <v>26</v>
      </c>
      <c r="D136" s="51">
        <v>4</v>
      </c>
      <c r="E136" s="51">
        <v>5</v>
      </c>
      <c r="F136" s="49"/>
      <c r="G136" s="49"/>
      <c r="H136" s="66"/>
      <c r="I136" s="66">
        <v>7</v>
      </c>
      <c r="J136" s="66"/>
      <c r="K136" s="66">
        <v>16</v>
      </c>
      <c r="L136" s="66">
        <v>10</v>
      </c>
      <c r="M136" s="70">
        <v>10</v>
      </c>
    </row>
    <row r="137" spans="1:13" ht="15.75">
      <c r="A137" s="704"/>
      <c r="B137" s="51" t="s">
        <v>51</v>
      </c>
      <c r="C137" s="51">
        <v>21</v>
      </c>
      <c r="D137" s="51">
        <v>11</v>
      </c>
      <c r="E137" s="51"/>
      <c r="F137" s="49"/>
      <c r="G137" s="49">
        <v>5</v>
      </c>
      <c r="H137" s="66"/>
      <c r="I137" s="66"/>
      <c r="J137" s="66">
        <v>4</v>
      </c>
      <c r="K137" s="66">
        <v>20</v>
      </c>
      <c r="L137" s="66">
        <v>1</v>
      </c>
      <c r="M137" s="70">
        <v>1</v>
      </c>
    </row>
    <row r="138" spans="1:13" ht="15.75">
      <c r="A138" s="704"/>
      <c r="B138" s="51" t="s">
        <v>52</v>
      </c>
      <c r="C138" s="51">
        <v>3</v>
      </c>
      <c r="D138" s="51"/>
      <c r="E138" s="51"/>
      <c r="F138" s="49"/>
      <c r="G138" s="49"/>
      <c r="H138" s="66"/>
      <c r="I138" s="66"/>
      <c r="J138" s="66">
        <v>3</v>
      </c>
      <c r="K138" s="66">
        <v>3</v>
      </c>
      <c r="L138" s="66"/>
      <c r="M138" s="70"/>
    </row>
    <row r="139" spans="1:13" ht="15.75">
      <c r="A139" s="705"/>
      <c r="B139" s="51" t="s">
        <v>53</v>
      </c>
      <c r="C139" s="51">
        <v>2</v>
      </c>
      <c r="D139" s="51"/>
      <c r="E139" s="51"/>
      <c r="F139" s="49"/>
      <c r="G139" s="49"/>
      <c r="H139" s="66"/>
      <c r="I139" s="66">
        <v>1</v>
      </c>
      <c r="J139" s="66">
        <v>1</v>
      </c>
      <c r="K139" s="66">
        <v>2</v>
      </c>
      <c r="L139" s="66"/>
      <c r="M139" s="70"/>
    </row>
    <row r="140" spans="1:47" s="76" customFormat="1" ht="15.75">
      <c r="A140" s="72" t="s">
        <v>110</v>
      </c>
      <c r="B140" s="74"/>
      <c r="C140" s="74">
        <v>52</v>
      </c>
      <c r="D140" s="74">
        <v>15</v>
      </c>
      <c r="E140" s="74">
        <v>5</v>
      </c>
      <c r="F140" s="75"/>
      <c r="G140" s="75">
        <v>5</v>
      </c>
      <c r="H140" s="84"/>
      <c r="I140" s="75">
        <v>8</v>
      </c>
      <c r="J140" s="75">
        <v>8</v>
      </c>
      <c r="K140" s="75">
        <v>41</v>
      </c>
      <c r="L140" s="75">
        <v>11</v>
      </c>
      <c r="M140" s="75">
        <v>11</v>
      </c>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row>
    <row r="141" spans="1:13" ht="15.75">
      <c r="A141" s="703" t="s">
        <v>151</v>
      </c>
      <c r="B141" s="51" t="s">
        <v>50</v>
      </c>
      <c r="C141" s="51">
        <v>15</v>
      </c>
      <c r="D141" s="51">
        <v>6</v>
      </c>
      <c r="E141" s="51">
        <v>0</v>
      </c>
      <c r="F141" s="49">
        <v>0</v>
      </c>
      <c r="G141" s="49">
        <v>0</v>
      </c>
      <c r="H141" s="66">
        <v>6</v>
      </c>
      <c r="I141" s="66">
        <v>3</v>
      </c>
      <c r="J141" s="66">
        <v>0</v>
      </c>
      <c r="K141" s="66">
        <v>15</v>
      </c>
      <c r="L141" s="66">
        <v>0</v>
      </c>
      <c r="M141" s="70">
        <v>42</v>
      </c>
    </row>
    <row r="142" spans="1:13" ht="15.75">
      <c r="A142" s="704"/>
      <c r="B142" s="51" t="s">
        <v>51</v>
      </c>
      <c r="C142" s="51"/>
      <c r="D142" s="51"/>
      <c r="E142" s="51"/>
      <c r="F142" s="49"/>
      <c r="G142" s="49"/>
      <c r="H142" s="66"/>
      <c r="I142" s="66"/>
      <c r="J142" s="66"/>
      <c r="K142" s="66"/>
      <c r="L142" s="66"/>
      <c r="M142" s="70"/>
    </row>
    <row r="143" spans="1:13" ht="15.75">
      <c r="A143" s="704"/>
      <c r="B143" s="51" t="s">
        <v>52</v>
      </c>
      <c r="C143" s="51"/>
      <c r="D143" s="51"/>
      <c r="E143" s="51"/>
      <c r="F143" s="49"/>
      <c r="G143" s="49"/>
      <c r="H143" s="66"/>
      <c r="I143" s="66"/>
      <c r="J143" s="66"/>
      <c r="K143" s="66"/>
      <c r="L143" s="66"/>
      <c r="M143" s="70"/>
    </row>
    <row r="144" spans="1:13" ht="15.75">
      <c r="A144" s="705"/>
      <c r="B144" s="51" t="s">
        <v>53</v>
      </c>
      <c r="C144" s="51"/>
      <c r="D144" s="51"/>
      <c r="E144" s="51"/>
      <c r="F144" s="49"/>
      <c r="G144" s="49"/>
      <c r="H144" s="66"/>
      <c r="I144" s="66"/>
      <c r="J144" s="66"/>
      <c r="K144" s="66"/>
      <c r="L144" s="66"/>
      <c r="M144" s="70"/>
    </row>
    <row r="145" spans="1:47" s="76" customFormat="1" ht="15.75">
      <c r="A145" s="72" t="s">
        <v>110</v>
      </c>
      <c r="B145" s="74"/>
      <c r="C145" s="74">
        <v>15</v>
      </c>
      <c r="D145" s="74">
        <v>6</v>
      </c>
      <c r="E145" s="74">
        <v>0</v>
      </c>
      <c r="F145" s="75">
        <v>0</v>
      </c>
      <c r="G145" s="75">
        <v>0</v>
      </c>
      <c r="H145" s="84">
        <v>6</v>
      </c>
      <c r="I145" s="84">
        <v>3</v>
      </c>
      <c r="J145" s="84">
        <v>0</v>
      </c>
      <c r="K145" s="84">
        <v>15</v>
      </c>
      <c r="L145" s="84">
        <v>0</v>
      </c>
      <c r="M145" s="8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row>
    <row r="146" spans="1:13" ht="15.75">
      <c r="A146" s="703" t="s">
        <v>152</v>
      </c>
      <c r="B146" s="51" t="s">
        <v>50</v>
      </c>
      <c r="C146" s="51">
        <v>16</v>
      </c>
      <c r="D146" s="51">
        <v>6</v>
      </c>
      <c r="E146" s="51">
        <v>1</v>
      </c>
      <c r="F146" s="49">
        <v>0</v>
      </c>
      <c r="G146" s="49">
        <v>1</v>
      </c>
      <c r="H146" s="66"/>
      <c r="I146" s="66">
        <v>0</v>
      </c>
      <c r="J146" s="66">
        <v>0</v>
      </c>
      <c r="K146" s="66">
        <v>7</v>
      </c>
      <c r="L146" s="66">
        <v>9</v>
      </c>
      <c r="M146" s="70"/>
    </row>
    <row r="147" spans="1:13" ht="15.75">
      <c r="A147" s="704"/>
      <c r="B147" s="51" t="s">
        <v>51</v>
      </c>
      <c r="C147" s="51">
        <v>13</v>
      </c>
      <c r="D147" s="51">
        <v>13</v>
      </c>
      <c r="E147" s="51">
        <v>0</v>
      </c>
      <c r="F147" s="49">
        <v>0</v>
      </c>
      <c r="G147" s="49"/>
      <c r="H147" s="66"/>
      <c r="I147" s="66">
        <v>0</v>
      </c>
      <c r="J147" s="66">
        <v>0</v>
      </c>
      <c r="K147" s="66">
        <v>0</v>
      </c>
      <c r="L147" s="66">
        <v>0</v>
      </c>
      <c r="M147" s="70"/>
    </row>
    <row r="148" spans="1:13" ht="15.75">
      <c r="A148" s="704"/>
      <c r="B148" s="51" t="s">
        <v>52</v>
      </c>
      <c r="C148" s="51">
        <v>23</v>
      </c>
      <c r="D148" s="51">
        <v>7</v>
      </c>
      <c r="E148" s="51">
        <v>0</v>
      </c>
      <c r="F148" s="49">
        <v>0</v>
      </c>
      <c r="G148" s="49"/>
      <c r="H148" s="66">
        <v>14</v>
      </c>
      <c r="I148" s="66">
        <v>2</v>
      </c>
      <c r="J148" s="66">
        <v>0</v>
      </c>
      <c r="K148" s="66">
        <v>16</v>
      </c>
      <c r="L148" s="66">
        <v>7</v>
      </c>
      <c r="M148" s="70"/>
    </row>
    <row r="149" spans="1:13" ht="15.75">
      <c r="A149" s="705"/>
      <c r="B149" s="51" t="s">
        <v>53</v>
      </c>
      <c r="C149" s="51">
        <v>1</v>
      </c>
      <c r="D149" s="51">
        <v>0</v>
      </c>
      <c r="E149" s="51">
        <v>0</v>
      </c>
      <c r="F149" s="49">
        <v>0</v>
      </c>
      <c r="G149" s="49"/>
      <c r="H149" s="66"/>
      <c r="I149" s="66">
        <v>1</v>
      </c>
      <c r="J149" s="66">
        <v>0</v>
      </c>
      <c r="K149" s="66">
        <v>1</v>
      </c>
      <c r="L149" s="66">
        <v>0</v>
      </c>
      <c r="M149" s="70"/>
    </row>
    <row r="150" spans="1:47" s="76" customFormat="1" ht="15.75">
      <c r="A150" s="72" t="s">
        <v>110</v>
      </c>
      <c r="B150" s="87"/>
      <c r="C150" s="74">
        <v>53</v>
      </c>
      <c r="D150" s="74">
        <v>26</v>
      </c>
      <c r="E150" s="74">
        <v>1</v>
      </c>
      <c r="F150" s="75">
        <v>0</v>
      </c>
      <c r="G150" s="75">
        <v>1</v>
      </c>
      <c r="H150" s="84">
        <v>14</v>
      </c>
      <c r="I150" s="84">
        <v>3</v>
      </c>
      <c r="J150" s="84">
        <v>0</v>
      </c>
      <c r="K150" s="84">
        <v>24</v>
      </c>
      <c r="L150" s="84">
        <v>16</v>
      </c>
      <c r="M150" s="85"/>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row>
    <row r="151" spans="1:13" ht="15.75">
      <c r="A151" s="703" t="s">
        <v>157</v>
      </c>
      <c r="B151" s="51" t="s">
        <v>50</v>
      </c>
      <c r="C151" s="51">
        <v>26</v>
      </c>
      <c r="D151" s="51">
        <v>16</v>
      </c>
      <c r="E151" s="51"/>
      <c r="F151" s="49"/>
      <c r="G151" s="49">
        <v>1</v>
      </c>
      <c r="H151" s="66"/>
      <c r="I151" s="66"/>
      <c r="J151" s="66">
        <v>9</v>
      </c>
      <c r="K151" s="66">
        <v>18</v>
      </c>
      <c r="L151" s="66">
        <v>8</v>
      </c>
      <c r="M151" s="70"/>
    </row>
    <row r="152" spans="1:13" ht="15.75">
      <c r="A152" s="709"/>
      <c r="B152" s="51" t="s">
        <v>51</v>
      </c>
      <c r="C152" s="51" t="s">
        <v>118</v>
      </c>
      <c r="D152" s="51" t="s">
        <v>118</v>
      </c>
      <c r="E152" s="51" t="s">
        <v>118</v>
      </c>
      <c r="F152" s="49" t="s">
        <v>118</v>
      </c>
      <c r="G152" s="51" t="s">
        <v>118</v>
      </c>
      <c r="H152" s="51" t="s">
        <v>118</v>
      </c>
      <c r="I152" s="51" t="s">
        <v>118</v>
      </c>
      <c r="J152" s="49" t="s">
        <v>118</v>
      </c>
      <c r="K152" s="51" t="s">
        <v>118</v>
      </c>
      <c r="L152" s="51" t="s">
        <v>118</v>
      </c>
      <c r="M152" s="49" t="s">
        <v>118</v>
      </c>
    </row>
    <row r="153" spans="1:13" ht="15.75">
      <c r="A153" s="709"/>
      <c r="B153" s="51" t="s">
        <v>52</v>
      </c>
      <c r="C153" s="51" t="s">
        <v>118</v>
      </c>
      <c r="D153" s="51" t="s">
        <v>118</v>
      </c>
      <c r="E153" s="51" t="s">
        <v>118</v>
      </c>
      <c r="F153" s="49" t="s">
        <v>118</v>
      </c>
      <c r="G153" s="51" t="s">
        <v>118</v>
      </c>
      <c r="H153" s="51" t="s">
        <v>118</v>
      </c>
      <c r="I153" s="51" t="s">
        <v>118</v>
      </c>
      <c r="J153" s="49" t="s">
        <v>118</v>
      </c>
      <c r="K153" s="51" t="s">
        <v>118</v>
      </c>
      <c r="L153" s="51" t="s">
        <v>118</v>
      </c>
      <c r="M153" s="49" t="s">
        <v>118</v>
      </c>
    </row>
    <row r="154" spans="1:13" ht="15.75">
      <c r="A154" s="710"/>
      <c r="B154" s="51" t="s">
        <v>53</v>
      </c>
      <c r="C154" s="51">
        <v>7</v>
      </c>
      <c r="D154" s="51" t="s">
        <v>118</v>
      </c>
      <c r="E154" s="51" t="s">
        <v>118</v>
      </c>
      <c r="F154" s="49" t="s">
        <v>118</v>
      </c>
      <c r="G154" s="51" t="s">
        <v>118</v>
      </c>
      <c r="H154" s="49">
        <v>4</v>
      </c>
      <c r="I154" s="49">
        <v>3</v>
      </c>
      <c r="J154" s="51" t="s">
        <v>118</v>
      </c>
      <c r="K154" s="51" t="s">
        <v>118</v>
      </c>
      <c r="L154" s="49" t="s">
        <v>118</v>
      </c>
      <c r="M154" s="51" t="s">
        <v>118</v>
      </c>
    </row>
    <row r="155" spans="1:47" s="76" customFormat="1" ht="15.75">
      <c r="A155" s="72" t="s">
        <v>110</v>
      </c>
      <c r="B155" s="83"/>
      <c r="C155" s="74">
        <v>33</v>
      </c>
      <c r="D155" s="74">
        <v>16</v>
      </c>
      <c r="E155" s="74" t="s">
        <v>118</v>
      </c>
      <c r="F155" s="75" t="s">
        <v>118</v>
      </c>
      <c r="G155" s="75">
        <v>1</v>
      </c>
      <c r="H155" s="75">
        <v>4</v>
      </c>
      <c r="I155" s="75">
        <v>3</v>
      </c>
      <c r="J155" s="75">
        <v>9</v>
      </c>
      <c r="K155" s="75">
        <v>18</v>
      </c>
      <c r="L155" s="75">
        <v>8</v>
      </c>
      <c r="M155" s="88">
        <v>32</v>
      </c>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row>
    <row r="156" spans="1:13" ht="15.75">
      <c r="A156" s="703" t="s">
        <v>158</v>
      </c>
      <c r="B156" s="51" t="s">
        <v>50</v>
      </c>
      <c r="C156" s="51">
        <v>6</v>
      </c>
      <c r="D156" s="51">
        <v>0</v>
      </c>
      <c r="E156" s="51">
        <v>0</v>
      </c>
      <c r="F156" s="49">
        <v>0</v>
      </c>
      <c r="G156" s="49">
        <v>1</v>
      </c>
      <c r="H156" s="49">
        <v>1</v>
      </c>
      <c r="I156" s="49">
        <v>0</v>
      </c>
      <c r="J156" s="49">
        <v>0</v>
      </c>
      <c r="K156" s="49">
        <v>6</v>
      </c>
      <c r="L156" s="49">
        <v>4</v>
      </c>
      <c r="M156" s="71">
        <v>0</v>
      </c>
    </row>
    <row r="157" spans="1:13" ht="15.75">
      <c r="A157" s="720"/>
      <c r="B157" s="51" t="s">
        <v>51</v>
      </c>
      <c r="C157" s="51">
        <v>5</v>
      </c>
      <c r="D157" s="51">
        <v>1</v>
      </c>
      <c r="E157" s="51">
        <v>0</v>
      </c>
      <c r="F157" s="49">
        <v>0</v>
      </c>
      <c r="G157" s="49">
        <v>0</v>
      </c>
      <c r="H157" s="49">
        <v>2</v>
      </c>
      <c r="I157" s="49">
        <v>2</v>
      </c>
      <c r="J157" s="49">
        <v>0</v>
      </c>
      <c r="K157" s="49">
        <v>5</v>
      </c>
      <c r="L157" s="49">
        <v>0</v>
      </c>
      <c r="M157" s="71">
        <v>0</v>
      </c>
    </row>
    <row r="158" spans="1:13" ht="15.75">
      <c r="A158" s="720"/>
      <c r="B158" s="51" t="s">
        <v>52</v>
      </c>
      <c r="C158" s="51">
        <v>4</v>
      </c>
      <c r="D158" s="51">
        <v>1</v>
      </c>
      <c r="E158" s="51">
        <v>1</v>
      </c>
      <c r="F158" s="49">
        <v>0</v>
      </c>
      <c r="G158" s="49">
        <v>0</v>
      </c>
      <c r="H158" s="49">
        <v>1</v>
      </c>
      <c r="I158" s="49">
        <v>0</v>
      </c>
      <c r="J158" s="49" t="s">
        <v>153</v>
      </c>
      <c r="K158" s="49">
        <v>4</v>
      </c>
      <c r="L158" s="49">
        <v>0</v>
      </c>
      <c r="M158" s="71">
        <v>0</v>
      </c>
    </row>
    <row r="159" spans="1:13" ht="15.75">
      <c r="A159" s="721"/>
      <c r="B159" s="51" t="s">
        <v>53</v>
      </c>
      <c r="C159" s="51" t="s">
        <v>154</v>
      </c>
      <c r="D159" s="51">
        <v>24</v>
      </c>
      <c r="E159" s="51">
        <v>0</v>
      </c>
      <c r="F159" s="49">
        <v>0</v>
      </c>
      <c r="G159" s="49">
        <v>0</v>
      </c>
      <c r="H159" s="49">
        <v>0</v>
      </c>
      <c r="I159" s="49">
        <v>2</v>
      </c>
      <c r="J159" s="49">
        <v>0</v>
      </c>
      <c r="K159" s="49">
        <v>26</v>
      </c>
      <c r="L159" s="49">
        <v>0</v>
      </c>
      <c r="M159" s="71">
        <v>14</v>
      </c>
    </row>
    <row r="160" spans="1:47" s="76" customFormat="1" ht="15.75">
      <c r="A160" s="72" t="s">
        <v>110</v>
      </c>
      <c r="B160" s="74"/>
      <c r="C160" s="74">
        <v>41</v>
      </c>
      <c r="D160" s="74">
        <v>26</v>
      </c>
      <c r="E160" s="74">
        <v>1</v>
      </c>
      <c r="F160" s="75">
        <v>0</v>
      </c>
      <c r="G160" s="75">
        <v>1</v>
      </c>
      <c r="H160" s="75">
        <v>4</v>
      </c>
      <c r="I160" s="75">
        <v>4</v>
      </c>
      <c r="J160" s="75">
        <v>1</v>
      </c>
      <c r="K160" s="75">
        <v>41</v>
      </c>
      <c r="L160" s="75">
        <v>4</v>
      </c>
      <c r="M160" s="88">
        <v>14</v>
      </c>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row>
    <row r="161" spans="1:13" ht="15.75">
      <c r="A161" s="703" t="s">
        <v>159</v>
      </c>
      <c r="B161" s="51" t="s">
        <v>50</v>
      </c>
      <c r="C161" s="51">
        <v>21</v>
      </c>
      <c r="D161" s="51">
        <v>15</v>
      </c>
      <c r="E161" s="51"/>
      <c r="F161" s="49"/>
      <c r="G161" s="49">
        <v>1</v>
      </c>
      <c r="H161" s="66">
        <v>3</v>
      </c>
      <c r="I161" s="66">
        <v>2</v>
      </c>
      <c r="J161" s="66"/>
      <c r="K161" s="66">
        <v>21</v>
      </c>
      <c r="L161" s="66"/>
      <c r="M161" s="70"/>
    </row>
    <row r="162" spans="1:13" ht="15.75">
      <c r="A162" s="704"/>
      <c r="B162" s="51" t="s">
        <v>51</v>
      </c>
      <c r="C162" s="51">
        <v>2</v>
      </c>
      <c r="D162" s="51">
        <v>2</v>
      </c>
      <c r="E162" s="51"/>
      <c r="F162" s="49"/>
      <c r="G162" s="49"/>
      <c r="H162" s="66"/>
      <c r="I162" s="66"/>
      <c r="J162" s="66"/>
      <c r="K162" s="66">
        <v>2</v>
      </c>
      <c r="L162" s="66"/>
      <c r="M162" s="70"/>
    </row>
    <row r="163" spans="1:13" ht="15.75">
      <c r="A163" s="704"/>
      <c r="B163" s="51" t="s">
        <v>52</v>
      </c>
      <c r="C163" s="51">
        <v>2</v>
      </c>
      <c r="D163" s="51"/>
      <c r="E163" s="51"/>
      <c r="F163" s="49"/>
      <c r="G163" s="49">
        <v>2</v>
      </c>
      <c r="H163" s="66"/>
      <c r="I163" s="66"/>
      <c r="J163" s="66"/>
      <c r="K163" s="66">
        <v>2</v>
      </c>
      <c r="L163" s="66"/>
      <c r="M163" s="70"/>
    </row>
    <row r="164" spans="1:13" ht="15.75">
      <c r="A164" s="705"/>
      <c r="B164" s="51" t="s">
        <v>53</v>
      </c>
      <c r="C164" s="51">
        <v>4</v>
      </c>
      <c r="D164" s="51"/>
      <c r="E164" s="51"/>
      <c r="F164" s="49"/>
      <c r="G164" s="49"/>
      <c r="H164" s="66">
        <v>2</v>
      </c>
      <c r="I164" s="66">
        <v>1</v>
      </c>
      <c r="J164" s="66" t="s">
        <v>155</v>
      </c>
      <c r="K164" s="66">
        <v>4</v>
      </c>
      <c r="L164" s="66"/>
      <c r="M164" s="70"/>
    </row>
    <row r="165" spans="1:47" s="76" customFormat="1" ht="15.75">
      <c r="A165" s="72" t="s">
        <v>110</v>
      </c>
      <c r="B165" s="74"/>
      <c r="C165" s="74">
        <v>29</v>
      </c>
      <c r="D165" s="74">
        <v>17</v>
      </c>
      <c r="E165" s="74"/>
      <c r="F165" s="75"/>
      <c r="G165" s="75">
        <v>3</v>
      </c>
      <c r="H165" s="84">
        <v>5</v>
      </c>
      <c r="I165" s="84">
        <v>3</v>
      </c>
      <c r="J165" s="84">
        <v>1</v>
      </c>
      <c r="K165" s="84">
        <v>29</v>
      </c>
      <c r="L165" s="84"/>
      <c r="M165" s="85">
        <v>14</v>
      </c>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row>
    <row r="166" spans="1:13" ht="15.75">
      <c r="A166" s="711" t="s">
        <v>160</v>
      </c>
      <c r="B166" s="51" t="s">
        <v>50</v>
      </c>
      <c r="C166" s="51">
        <v>18</v>
      </c>
      <c r="D166" s="51">
        <v>17</v>
      </c>
      <c r="E166" s="51">
        <v>1</v>
      </c>
      <c r="F166" s="49" t="s">
        <v>118</v>
      </c>
      <c r="G166" s="49">
        <v>1</v>
      </c>
      <c r="H166" s="49"/>
      <c r="I166" s="49">
        <v>1</v>
      </c>
      <c r="J166" s="49"/>
      <c r="K166" s="49"/>
      <c r="L166" s="49"/>
      <c r="M166" s="71"/>
    </row>
    <row r="167" spans="1:13" ht="15.75">
      <c r="A167" s="712"/>
      <c r="B167" s="51" t="s">
        <v>51</v>
      </c>
      <c r="C167" s="51">
        <v>29</v>
      </c>
      <c r="D167" s="51">
        <v>14</v>
      </c>
      <c r="E167" s="51">
        <v>2</v>
      </c>
      <c r="F167" s="49" t="s">
        <v>118</v>
      </c>
      <c r="G167" s="49">
        <v>2</v>
      </c>
      <c r="H167" s="49"/>
      <c r="I167" s="49">
        <v>2</v>
      </c>
      <c r="J167" s="49"/>
      <c r="K167" s="49"/>
      <c r="L167" s="49"/>
      <c r="M167" s="71"/>
    </row>
    <row r="168" spans="1:13" ht="15.75">
      <c r="A168" s="712"/>
      <c r="B168" s="51" t="s">
        <v>52</v>
      </c>
      <c r="C168" s="51">
        <v>6</v>
      </c>
      <c r="D168" s="51" t="s">
        <v>118</v>
      </c>
      <c r="E168" s="51">
        <v>2</v>
      </c>
      <c r="F168" s="49" t="s">
        <v>118</v>
      </c>
      <c r="G168" s="49"/>
      <c r="H168" s="49">
        <v>11</v>
      </c>
      <c r="I168" s="49">
        <v>1</v>
      </c>
      <c r="J168" s="49"/>
      <c r="K168" s="49"/>
      <c r="L168" s="49"/>
      <c r="M168" s="71"/>
    </row>
    <row r="169" spans="1:13" ht="15.75">
      <c r="A169" s="713"/>
      <c r="B169" s="51" t="s">
        <v>53</v>
      </c>
      <c r="C169" s="51">
        <v>1</v>
      </c>
      <c r="D169" s="51" t="s">
        <v>118</v>
      </c>
      <c r="E169" s="51" t="s">
        <v>118</v>
      </c>
      <c r="F169" s="49" t="s">
        <v>118</v>
      </c>
      <c r="G169" s="49"/>
      <c r="H169" s="49"/>
      <c r="I169" s="49"/>
      <c r="J169" s="49"/>
      <c r="K169" s="49"/>
      <c r="L169" s="49"/>
      <c r="M169" s="71"/>
    </row>
    <row r="170" spans="1:47" s="76" customFormat="1" ht="15.75">
      <c r="A170" s="72" t="s">
        <v>110</v>
      </c>
      <c r="B170" s="83"/>
      <c r="C170" s="74">
        <f>SUM(C166:C169)</f>
        <v>54</v>
      </c>
      <c r="D170" s="74">
        <f>SUM(D166:D169)</f>
        <v>31</v>
      </c>
      <c r="E170" s="74">
        <f>SUM(E166:E169)</f>
        <v>5</v>
      </c>
      <c r="F170" s="75"/>
      <c r="G170" s="75">
        <f>SUM(G166:G169)</f>
        <v>3</v>
      </c>
      <c r="H170" s="75">
        <f>SUM(H166:H169)</f>
        <v>11</v>
      </c>
      <c r="I170" s="75">
        <f>SUM(I166:I169)</f>
        <v>4</v>
      </c>
      <c r="J170" s="75"/>
      <c r="K170" s="75">
        <v>35</v>
      </c>
      <c r="L170" s="75">
        <v>19</v>
      </c>
      <c r="M170" s="88">
        <v>14</v>
      </c>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row>
    <row r="171" spans="1:13" ht="31.5" customHeight="1">
      <c r="A171" s="69" t="s">
        <v>213</v>
      </c>
      <c r="B171" s="69"/>
      <c r="C171" s="69">
        <v>343</v>
      </c>
      <c r="D171" s="69">
        <v>183</v>
      </c>
      <c r="E171" s="69">
        <v>14</v>
      </c>
      <c r="F171" s="69">
        <v>0</v>
      </c>
      <c r="G171" s="69">
        <v>18</v>
      </c>
      <c r="H171" s="69">
        <v>61</v>
      </c>
      <c r="I171" s="69">
        <v>38</v>
      </c>
      <c r="J171" s="69">
        <v>21</v>
      </c>
      <c r="K171" s="69">
        <v>250</v>
      </c>
      <c r="L171" s="69">
        <v>49</v>
      </c>
      <c r="M171" s="69">
        <v>80</v>
      </c>
    </row>
    <row r="172" spans="1:13" ht="42.75" customHeight="1">
      <c r="A172" s="714" t="s">
        <v>156</v>
      </c>
      <c r="B172" s="715"/>
      <c r="C172" s="715"/>
      <c r="D172" s="715"/>
      <c r="E172" s="715"/>
      <c r="F172" s="715"/>
      <c r="G172" s="715"/>
      <c r="H172" s="715"/>
      <c r="I172" s="715"/>
      <c r="J172" s="715"/>
      <c r="K172" s="715"/>
      <c r="L172" s="715"/>
      <c r="M172" s="716"/>
    </row>
    <row r="173" spans="1:13" ht="15.75">
      <c r="A173" s="706" t="s">
        <v>168</v>
      </c>
      <c r="B173" s="51" t="s">
        <v>50</v>
      </c>
      <c r="C173" s="51">
        <v>25</v>
      </c>
      <c r="D173" s="51">
        <v>10</v>
      </c>
      <c r="E173" s="51">
        <v>13</v>
      </c>
      <c r="F173" s="49"/>
      <c r="G173" s="49"/>
      <c r="H173" s="66">
        <v>2</v>
      </c>
      <c r="I173" s="66"/>
      <c r="J173" s="66"/>
      <c r="K173" s="66">
        <v>25</v>
      </c>
      <c r="L173" s="66"/>
      <c r="M173" s="70"/>
    </row>
    <row r="174" spans="1:13" ht="15.75">
      <c r="A174" s="707"/>
      <c r="B174" s="51" t="s">
        <v>51</v>
      </c>
      <c r="C174" s="51">
        <v>14</v>
      </c>
      <c r="D174" s="51"/>
      <c r="E174" s="51">
        <v>11</v>
      </c>
      <c r="F174" s="49"/>
      <c r="G174" s="49">
        <v>1</v>
      </c>
      <c r="H174" s="66">
        <v>2</v>
      </c>
      <c r="I174" s="66"/>
      <c r="J174" s="66"/>
      <c r="K174" s="66">
        <v>14</v>
      </c>
      <c r="L174" s="66"/>
      <c r="M174" s="70"/>
    </row>
    <row r="175" spans="1:13" ht="15.75">
      <c r="A175" s="707"/>
      <c r="B175" s="51" t="s">
        <v>52</v>
      </c>
      <c r="C175" s="51">
        <v>8</v>
      </c>
      <c r="D175" s="51"/>
      <c r="E175" s="51">
        <v>5</v>
      </c>
      <c r="F175" s="49"/>
      <c r="G175" s="49"/>
      <c r="H175" s="66">
        <v>2</v>
      </c>
      <c r="I175" s="66">
        <v>1</v>
      </c>
      <c r="J175" s="66"/>
      <c r="K175" s="66">
        <v>8</v>
      </c>
      <c r="L175" s="66"/>
      <c r="M175" s="70"/>
    </row>
    <row r="176" spans="1:13" ht="15.75">
      <c r="A176" s="708"/>
      <c r="B176" s="51" t="s">
        <v>53</v>
      </c>
      <c r="C176" s="51">
        <v>4</v>
      </c>
      <c r="D176" s="51"/>
      <c r="E176" s="51"/>
      <c r="F176" s="49"/>
      <c r="G176" s="49"/>
      <c r="H176" s="66">
        <v>1</v>
      </c>
      <c r="I176" s="66">
        <v>3</v>
      </c>
      <c r="J176" s="66"/>
      <c r="K176" s="66">
        <v>4</v>
      </c>
      <c r="L176" s="66"/>
      <c r="M176" s="70"/>
    </row>
    <row r="177" spans="1:47" s="76" customFormat="1" ht="15.75">
      <c r="A177" s="95" t="s">
        <v>110</v>
      </c>
      <c r="B177" s="75"/>
      <c r="C177" s="74">
        <f aca="true" t="shared" si="5" ref="C177:L177">SUM(C173:C176)</f>
        <v>51</v>
      </c>
      <c r="D177" s="74">
        <f t="shared" si="5"/>
        <v>10</v>
      </c>
      <c r="E177" s="74">
        <f t="shared" si="5"/>
        <v>29</v>
      </c>
      <c r="F177" s="75">
        <f t="shared" si="5"/>
        <v>0</v>
      </c>
      <c r="G177" s="75">
        <f t="shared" si="5"/>
        <v>1</v>
      </c>
      <c r="H177" s="84">
        <f t="shared" si="5"/>
        <v>7</v>
      </c>
      <c r="I177" s="84">
        <f t="shared" si="5"/>
        <v>4</v>
      </c>
      <c r="J177" s="84">
        <f t="shared" si="5"/>
        <v>0</v>
      </c>
      <c r="K177" s="84">
        <f t="shared" si="5"/>
        <v>51</v>
      </c>
      <c r="L177" s="84">
        <f t="shared" si="5"/>
        <v>0</v>
      </c>
      <c r="M177" s="85">
        <v>20</v>
      </c>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row>
    <row r="178" spans="1:13" ht="15.75">
      <c r="A178" s="717" t="s">
        <v>161</v>
      </c>
      <c r="B178" s="89" t="s">
        <v>50</v>
      </c>
      <c r="C178" s="89">
        <v>16</v>
      </c>
      <c r="D178" s="89">
        <v>16</v>
      </c>
      <c r="E178" s="89"/>
      <c r="F178" s="90"/>
      <c r="G178" s="90"/>
      <c r="H178" s="91"/>
      <c r="I178" s="91"/>
      <c r="J178" s="91"/>
      <c r="K178" s="91">
        <v>14</v>
      </c>
      <c r="L178" s="91">
        <v>2</v>
      </c>
      <c r="M178" s="70"/>
    </row>
    <row r="179" spans="1:13" ht="15.75">
      <c r="A179" s="718"/>
      <c r="B179" s="89" t="s">
        <v>51</v>
      </c>
      <c r="C179" s="89">
        <v>2</v>
      </c>
      <c r="D179" s="89"/>
      <c r="E179" s="89"/>
      <c r="F179" s="90"/>
      <c r="G179" s="90"/>
      <c r="H179" s="91">
        <v>2</v>
      </c>
      <c r="I179" s="91"/>
      <c r="J179" s="91"/>
      <c r="K179" s="91">
        <v>2</v>
      </c>
      <c r="L179" s="91"/>
      <c r="M179" s="70"/>
    </row>
    <row r="180" spans="1:13" ht="15.75">
      <c r="A180" s="718"/>
      <c r="B180" s="89" t="s">
        <v>52</v>
      </c>
      <c r="C180" s="89">
        <v>1</v>
      </c>
      <c r="D180" s="89"/>
      <c r="E180" s="89"/>
      <c r="F180" s="90"/>
      <c r="G180" s="90"/>
      <c r="H180" s="91">
        <v>1</v>
      </c>
      <c r="I180" s="91"/>
      <c r="J180" s="91"/>
      <c r="K180" s="91">
        <v>1</v>
      </c>
      <c r="L180" s="91"/>
      <c r="M180" s="70"/>
    </row>
    <row r="181" spans="1:13" ht="15.75">
      <c r="A181" s="719"/>
      <c r="B181" s="89" t="s">
        <v>53</v>
      </c>
      <c r="C181" s="89">
        <v>4</v>
      </c>
      <c r="D181" s="89"/>
      <c r="E181" s="89"/>
      <c r="F181" s="90"/>
      <c r="G181" s="90"/>
      <c r="H181" s="91"/>
      <c r="I181" s="91">
        <v>4</v>
      </c>
      <c r="J181" s="91"/>
      <c r="K181" s="91">
        <v>4</v>
      </c>
      <c r="L181" s="91"/>
      <c r="M181" s="70">
        <v>12</v>
      </c>
    </row>
    <row r="182" spans="1:47" s="76" customFormat="1" ht="15.75">
      <c r="A182" s="82" t="s">
        <v>110</v>
      </c>
      <c r="B182" s="77"/>
      <c r="C182" s="77">
        <f>SUM(C178:C181)</f>
        <v>23</v>
      </c>
      <c r="D182" s="77">
        <f aca="true" t="shared" si="6" ref="D182:M182">SUM(D178:D181)</f>
        <v>16</v>
      </c>
      <c r="E182" s="77">
        <f t="shared" si="6"/>
        <v>0</v>
      </c>
      <c r="F182" s="77">
        <f t="shared" si="6"/>
        <v>0</v>
      </c>
      <c r="G182" s="77">
        <f t="shared" si="6"/>
        <v>0</v>
      </c>
      <c r="H182" s="77">
        <f t="shared" si="6"/>
        <v>3</v>
      </c>
      <c r="I182" s="77">
        <f t="shared" si="6"/>
        <v>4</v>
      </c>
      <c r="J182" s="77">
        <f t="shared" si="6"/>
        <v>0</v>
      </c>
      <c r="K182" s="77">
        <f t="shared" si="6"/>
        <v>21</v>
      </c>
      <c r="L182" s="77">
        <f t="shared" si="6"/>
        <v>2</v>
      </c>
      <c r="M182" s="77">
        <f t="shared" si="6"/>
        <v>12</v>
      </c>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row>
    <row r="183" spans="1:13" ht="31.5">
      <c r="A183" s="717" t="s">
        <v>169</v>
      </c>
      <c r="B183" s="89" t="s">
        <v>50</v>
      </c>
      <c r="C183" s="89">
        <v>4</v>
      </c>
      <c r="D183" s="89"/>
      <c r="E183" s="89">
        <v>2</v>
      </c>
      <c r="F183" s="90">
        <v>0</v>
      </c>
      <c r="G183" s="90"/>
      <c r="H183" s="91">
        <v>1</v>
      </c>
      <c r="I183" s="91"/>
      <c r="J183" s="92" t="s">
        <v>162</v>
      </c>
      <c r="K183" s="91">
        <v>2</v>
      </c>
      <c r="L183" s="91">
        <v>2</v>
      </c>
      <c r="M183" s="70"/>
    </row>
    <row r="184" spans="1:13" ht="15.75">
      <c r="A184" s="709"/>
      <c r="B184" s="89" t="s">
        <v>51</v>
      </c>
      <c r="C184" s="89">
        <v>23</v>
      </c>
      <c r="D184" s="89">
        <v>13</v>
      </c>
      <c r="E184" s="89">
        <v>2</v>
      </c>
      <c r="F184" s="90">
        <v>0</v>
      </c>
      <c r="G184" s="90">
        <v>1</v>
      </c>
      <c r="H184" s="91">
        <v>6</v>
      </c>
      <c r="I184" s="91">
        <v>1</v>
      </c>
      <c r="J184" s="91" t="s">
        <v>163</v>
      </c>
      <c r="K184" s="91">
        <v>23</v>
      </c>
      <c r="L184" s="91"/>
      <c r="M184" s="70"/>
    </row>
    <row r="185" spans="1:13" ht="15.75">
      <c r="A185" s="709"/>
      <c r="B185" s="89" t="s">
        <v>52</v>
      </c>
      <c r="C185" s="89">
        <v>5</v>
      </c>
      <c r="D185" s="89"/>
      <c r="E185" s="89"/>
      <c r="F185" s="90">
        <v>0</v>
      </c>
      <c r="G185" s="90"/>
      <c r="H185" s="91">
        <v>3</v>
      </c>
      <c r="I185" s="91">
        <v>2</v>
      </c>
      <c r="J185" s="91"/>
      <c r="K185" s="91">
        <v>5</v>
      </c>
      <c r="L185" s="91"/>
      <c r="M185" s="70"/>
    </row>
    <row r="186" spans="1:13" ht="15.75">
      <c r="A186" s="710"/>
      <c r="B186" s="89" t="s">
        <v>53</v>
      </c>
      <c r="C186" s="89">
        <v>0</v>
      </c>
      <c r="D186" s="89"/>
      <c r="E186" s="89"/>
      <c r="F186" s="90">
        <v>0</v>
      </c>
      <c r="G186" s="90"/>
      <c r="H186" s="91"/>
      <c r="I186" s="91"/>
      <c r="J186" s="91"/>
      <c r="K186" s="91"/>
      <c r="L186" s="91"/>
      <c r="M186" s="70">
        <v>35</v>
      </c>
    </row>
    <row r="187" spans="1:47" s="76" customFormat="1" ht="15.75">
      <c r="A187" s="96" t="s">
        <v>110</v>
      </c>
      <c r="B187" s="77"/>
      <c r="C187" s="77">
        <v>32</v>
      </c>
      <c r="D187" s="77">
        <v>13</v>
      </c>
      <c r="E187" s="77">
        <v>4</v>
      </c>
      <c r="F187" s="78">
        <v>0</v>
      </c>
      <c r="G187" s="78">
        <v>1</v>
      </c>
      <c r="H187" s="97">
        <v>10</v>
      </c>
      <c r="I187" s="97">
        <v>3</v>
      </c>
      <c r="J187" s="97">
        <v>2</v>
      </c>
      <c r="K187" s="97">
        <v>30</v>
      </c>
      <c r="L187" s="97">
        <v>2</v>
      </c>
      <c r="M187" s="85">
        <v>35</v>
      </c>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row>
    <row r="188" spans="1:13" ht="15.75">
      <c r="A188" s="703" t="s">
        <v>164</v>
      </c>
      <c r="B188" s="51" t="s">
        <v>50</v>
      </c>
      <c r="C188" s="51">
        <v>4</v>
      </c>
      <c r="D188" s="51">
        <v>0</v>
      </c>
      <c r="E188" s="51">
        <v>0</v>
      </c>
      <c r="F188" s="49">
        <v>0</v>
      </c>
      <c r="G188" s="49"/>
      <c r="H188" s="66"/>
      <c r="I188" s="66"/>
      <c r="J188" s="66"/>
      <c r="K188" s="66">
        <v>0</v>
      </c>
      <c r="L188" s="66">
        <v>4</v>
      </c>
      <c r="M188" s="70"/>
    </row>
    <row r="189" spans="1:13" ht="15.75">
      <c r="A189" s="704"/>
      <c r="B189" s="51" t="s">
        <v>51</v>
      </c>
      <c r="C189" s="51">
        <v>5</v>
      </c>
      <c r="D189" s="51">
        <v>0</v>
      </c>
      <c r="E189" s="51">
        <v>0</v>
      </c>
      <c r="F189" s="49">
        <v>0</v>
      </c>
      <c r="G189" s="49">
        <v>1</v>
      </c>
      <c r="H189" s="66">
        <v>2</v>
      </c>
      <c r="I189" s="66">
        <v>2</v>
      </c>
      <c r="J189" s="66"/>
      <c r="K189" s="66">
        <v>4</v>
      </c>
      <c r="L189" s="66">
        <v>1</v>
      </c>
      <c r="M189" s="70"/>
    </row>
    <row r="190" spans="1:13" ht="31.5">
      <c r="A190" s="704"/>
      <c r="B190" s="51" t="s">
        <v>52</v>
      </c>
      <c r="C190" s="51">
        <v>2</v>
      </c>
      <c r="D190" s="51">
        <v>0</v>
      </c>
      <c r="E190" s="51">
        <v>0</v>
      </c>
      <c r="F190" s="49">
        <v>0</v>
      </c>
      <c r="G190" s="49"/>
      <c r="H190" s="66"/>
      <c r="I190" s="66"/>
      <c r="J190" s="66" t="s">
        <v>165</v>
      </c>
      <c r="K190" s="66">
        <v>2</v>
      </c>
      <c r="L190" s="66">
        <v>0</v>
      </c>
      <c r="M190" s="70"/>
    </row>
    <row r="191" spans="1:13" ht="15.75">
      <c r="A191" s="705"/>
      <c r="B191" s="51" t="s">
        <v>53</v>
      </c>
      <c r="C191" s="51">
        <v>0</v>
      </c>
      <c r="D191" s="51">
        <v>0</v>
      </c>
      <c r="E191" s="51">
        <v>0</v>
      </c>
      <c r="F191" s="49">
        <v>0</v>
      </c>
      <c r="G191" s="49"/>
      <c r="H191" s="66"/>
      <c r="I191" s="66"/>
      <c r="J191" s="66"/>
      <c r="K191" s="66"/>
      <c r="L191" s="66"/>
      <c r="M191" s="70"/>
    </row>
    <row r="192" spans="1:47" s="76" customFormat="1" ht="15.75">
      <c r="A192" s="96" t="s">
        <v>110</v>
      </c>
      <c r="B192" s="74"/>
      <c r="C192" s="74">
        <v>11</v>
      </c>
      <c r="D192" s="74">
        <v>0</v>
      </c>
      <c r="E192" s="74">
        <v>0</v>
      </c>
      <c r="F192" s="75">
        <v>0</v>
      </c>
      <c r="G192" s="75">
        <v>1</v>
      </c>
      <c r="H192" s="84">
        <v>2</v>
      </c>
      <c r="I192" s="84">
        <v>2</v>
      </c>
      <c r="J192" s="84">
        <v>2</v>
      </c>
      <c r="K192" s="84">
        <v>6</v>
      </c>
      <c r="L192" s="84">
        <v>5</v>
      </c>
      <c r="M192" s="85"/>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row>
    <row r="193" spans="1:13" ht="15.75">
      <c r="A193" s="703" t="s">
        <v>170</v>
      </c>
      <c r="B193" s="51" t="s">
        <v>50</v>
      </c>
      <c r="C193" s="51">
        <v>16</v>
      </c>
      <c r="D193" s="51">
        <v>15</v>
      </c>
      <c r="E193" s="51"/>
      <c r="F193" s="49"/>
      <c r="G193" s="49">
        <v>1</v>
      </c>
      <c r="H193" s="66"/>
      <c r="I193" s="66"/>
      <c r="J193" s="66"/>
      <c r="K193" s="66">
        <v>16</v>
      </c>
      <c r="L193" s="66"/>
      <c r="M193" s="70"/>
    </row>
    <row r="194" spans="1:13" ht="15.75">
      <c r="A194" s="704"/>
      <c r="B194" s="51" t="s">
        <v>51</v>
      </c>
      <c r="C194" s="51">
        <v>5</v>
      </c>
      <c r="D194" s="51"/>
      <c r="E194" s="51">
        <v>3</v>
      </c>
      <c r="F194" s="49"/>
      <c r="G194" s="49"/>
      <c r="H194" s="66"/>
      <c r="I194" s="66"/>
      <c r="J194" s="66"/>
      <c r="K194" s="66">
        <v>2</v>
      </c>
      <c r="L194" s="66">
        <v>3</v>
      </c>
      <c r="M194" s="70"/>
    </row>
    <row r="195" spans="1:13" ht="15.75">
      <c r="A195" s="704"/>
      <c r="B195" s="51" t="s">
        <v>52</v>
      </c>
      <c r="C195" s="51">
        <v>4</v>
      </c>
      <c r="D195" s="51"/>
      <c r="E195" s="51"/>
      <c r="F195" s="49"/>
      <c r="G195" s="49"/>
      <c r="H195" s="66"/>
      <c r="I195" s="66">
        <v>2</v>
      </c>
      <c r="J195" s="66">
        <v>2</v>
      </c>
      <c r="K195" s="66">
        <v>4</v>
      </c>
      <c r="L195" s="66"/>
      <c r="M195" s="70"/>
    </row>
    <row r="196" spans="1:13" ht="15.75">
      <c r="A196" s="705"/>
      <c r="B196" s="51" t="s">
        <v>53</v>
      </c>
      <c r="C196" s="51">
        <v>5</v>
      </c>
      <c r="D196" s="51"/>
      <c r="E196" s="51"/>
      <c r="F196" s="49"/>
      <c r="G196" s="49"/>
      <c r="H196" s="66">
        <v>2</v>
      </c>
      <c r="I196" s="66">
        <v>3</v>
      </c>
      <c r="J196" s="66">
        <v>2</v>
      </c>
      <c r="K196" s="66">
        <v>5</v>
      </c>
      <c r="L196" s="66"/>
      <c r="M196" s="70">
        <v>8</v>
      </c>
    </row>
    <row r="197" spans="1:47" s="76" customFormat="1" ht="15.75">
      <c r="A197" s="82" t="s">
        <v>110</v>
      </c>
      <c r="B197" s="74"/>
      <c r="C197" s="74">
        <f>SUM(C193:C196)</f>
        <v>30</v>
      </c>
      <c r="D197" s="74">
        <f aca="true" t="shared" si="7" ref="D197:M197">SUM(D193:D196)</f>
        <v>15</v>
      </c>
      <c r="E197" s="74">
        <f t="shared" si="7"/>
        <v>3</v>
      </c>
      <c r="F197" s="74"/>
      <c r="G197" s="74">
        <f t="shared" si="7"/>
        <v>1</v>
      </c>
      <c r="H197" s="74">
        <f t="shared" si="7"/>
        <v>2</v>
      </c>
      <c r="I197" s="74">
        <f t="shared" si="7"/>
        <v>5</v>
      </c>
      <c r="J197" s="74">
        <f t="shared" si="7"/>
        <v>4</v>
      </c>
      <c r="K197" s="74">
        <f t="shared" si="7"/>
        <v>27</v>
      </c>
      <c r="L197" s="74">
        <f t="shared" si="7"/>
        <v>3</v>
      </c>
      <c r="M197" s="74">
        <f t="shared" si="7"/>
        <v>8</v>
      </c>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row>
    <row r="198" spans="1:13" ht="15.75">
      <c r="A198" s="703" t="s">
        <v>166</v>
      </c>
      <c r="B198" s="51" t="s">
        <v>50</v>
      </c>
      <c r="C198" s="51"/>
      <c r="D198" s="51"/>
      <c r="E198" s="51"/>
      <c r="F198" s="49"/>
      <c r="G198" s="49"/>
      <c r="H198" s="66"/>
      <c r="I198" s="66"/>
      <c r="J198" s="66"/>
      <c r="K198" s="66"/>
      <c r="L198" s="66"/>
      <c r="M198" s="70"/>
    </row>
    <row r="199" spans="1:13" ht="15.75">
      <c r="A199" s="704"/>
      <c r="B199" s="51" t="s">
        <v>51</v>
      </c>
      <c r="C199" s="51">
        <v>1</v>
      </c>
      <c r="D199" s="51" t="s">
        <v>118</v>
      </c>
      <c r="E199" s="51" t="s">
        <v>118</v>
      </c>
      <c r="F199" s="51" t="s">
        <v>118</v>
      </c>
      <c r="G199" s="51" t="s">
        <v>118</v>
      </c>
      <c r="H199" s="51" t="s">
        <v>118</v>
      </c>
      <c r="I199" s="66">
        <v>1</v>
      </c>
      <c r="J199" s="66" t="s">
        <v>118</v>
      </c>
      <c r="K199" s="66">
        <v>1</v>
      </c>
      <c r="L199" s="66" t="s">
        <v>118</v>
      </c>
      <c r="M199" s="70">
        <v>2</v>
      </c>
    </row>
    <row r="200" spans="1:13" ht="15.75">
      <c r="A200" s="704"/>
      <c r="B200" s="51" t="s">
        <v>52</v>
      </c>
      <c r="C200" s="51"/>
      <c r="D200" s="51"/>
      <c r="E200" s="51"/>
      <c r="F200" s="49"/>
      <c r="G200" s="49"/>
      <c r="H200" s="66"/>
      <c r="I200" s="66"/>
      <c r="J200" s="66"/>
      <c r="K200" s="66"/>
      <c r="L200" s="66"/>
      <c r="M200" s="70"/>
    </row>
    <row r="201" spans="1:13" ht="15.75">
      <c r="A201" s="705"/>
      <c r="B201" s="51" t="s">
        <v>53</v>
      </c>
      <c r="C201" s="51"/>
      <c r="D201" s="51"/>
      <c r="E201" s="51"/>
      <c r="F201" s="49"/>
      <c r="G201" s="49"/>
      <c r="H201" s="66"/>
      <c r="I201" s="66"/>
      <c r="J201" s="66"/>
      <c r="K201" s="66"/>
      <c r="L201" s="66"/>
      <c r="M201" s="70"/>
    </row>
    <row r="202" spans="1:47" s="76" customFormat="1" ht="15.75">
      <c r="A202" s="96" t="s">
        <v>110</v>
      </c>
      <c r="B202" s="74"/>
      <c r="C202" s="74">
        <v>1</v>
      </c>
      <c r="D202" s="74">
        <v>0</v>
      </c>
      <c r="E202" s="74">
        <v>0</v>
      </c>
      <c r="F202" s="75">
        <v>0</v>
      </c>
      <c r="G202" s="75">
        <v>0</v>
      </c>
      <c r="H202" s="84">
        <v>0</v>
      </c>
      <c r="I202" s="84">
        <v>1</v>
      </c>
      <c r="J202" s="84">
        <v>0</v>
      </c>
      <c r="K202" s="84">
        <v>1</v>
      </c>
      <c r="L202" s="84">
        <v>0</v>
      </c>
      <c r="M202" s="85">
        <v>2</v>
      </c>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row>
    <row r="203" spans="1:13" ht="15.75">
      <c r="A203" s="706" t="s">
        <v>167</v>
      </c>
      <c r="B203" s="51" t="s">
        <v>50</v>
      </c>
      <c r="C203" s="51">
        <v>6</v>
      </c>
      <c r="D203" s="51" t="s">
        <v>118</v>
      </c>
      <c r="E203" s="51" t="s">
        <v>118</v>
      </c>
      <c r="F203" s="51" t="s">
        <v>118</v>
      </c>
      <c r="G203" s="49">
        <v>1</v>
      </c>
      <c r="H203" s="66">
        <v>2</v>
      </c>
      <c r="I203" s="66">
        <v>1</v>
      </c>
      <c r="J203" s="66">
        <v>1</v>
      </c>
      <c r="K203" s="66">
        <v>5</v>
      </c>
      <c r="L203" s="66">
        <v>1</v>
      </c>
      <c r="M203" s="70"/>
    </row>
    <row r="204" spans="1:13" ht="15.75">
      <c r="A204" s="707"/>
      <c r="B204" s="51" t="s">
        <v>51</v>
      </c>
      <c r="C204" s="51">
        <v>5</v>
      </c>
      <c r="D204" s="51" t="s">
        <v>118</v>
      </c>
      <c r="E204" s="51" t="s">
        <v>118</v>
      </c>
      <c r="F204" s="51" t="s">
        <v>118</v>
      </c>
      <c r="G204" s="49" t="s">
        <v>118</v>
      </c>
      <c r="H204" s="66">
        <v>2</v>
      </c>
      <c r="I204" s="66">
        <v>1</v>
      </c>
      <c r="J204" s="66">
        <v>1</v>
      </c>
      <c r="K204" s="66">
        <v>4</v>
      </c>
      <c r="L204" s="66" t="s">
        <v>118</v>
      </c>
      <c r="M204" s="70"/>
    </row>
    <row r="205" spans="1:13" ht="15.75">
      <c r="A205" s="707"/>
      <c r="B205" s="51" t="s">
        <v>52</v>
      </c>
      <c r="C205" s="51">
        <v>4</v>
      </c>
      <c r="D205" s="51" t="s">
        <v>118</v>
      </c>
      <c r="E205" s="51" t="s">
        <v>118</v>
      </c>
      <c r="F205" s="51" t="s">
        <v>118</v>
      </c>
      <c r="G205" s="49" t="s">
        <v>118</v>
      </c>
      <c r="H205" s="66">
        <v>2</v>
      </c>
      <c r="I205" s="66">
        <v>2</v>
      </c>
      <c r="J205" s="66">
        <v>1</v>
      </c>
      <c r="K205" s="66">
        <v>5</v>
      </c>
      <c r="L205" s="66" t="s">
        <v>118</v>
      </c>
      <c r="M205" s="70"/>
    </row>
    <row r="206" spans="1:13" ht="15.75">
      <c r="A206" s="708"/>
      <c r="B206" s="51" t="s">
        <v>53</v>
      </c>
      <c r="C206" s="51" t="s">
        <v>118</v>
      </c>
      <c r="D206" s="51" t="s">
        <v>118</v>
      </c>
      <c r="E206" s="51" t="s">
        <v>118</v>
      </c>
      <c r="F206" s="51" t="s">
        <v>118</v>
      </c>
      <c r="G206" s="49" t="s">
        <v>118</v>
      </c>
      <c r="H206" s="66" t="s">
        <v>118</v>
      </c>
      <c r="I206" s="66" t="s">
        <v>118</v>
      </c>
      <c r="J206" s="66" t="s">
        <v>118</v>
      </c>
      <c r="K206" s="66" t="s">
        <v>118</v>
      </c>
      <c r="L206" s="66" t="s">
        <v>118</v>
      </c>
      <c r="M206" s="70"/>
    </row>
    <row r="207" spans="1:47" s="76" customFormat="1" ht="15.75">
      <c r="A207" s="96" t="s">
        <v>110</v>
      </c>
      <c r="B207" s="74"/>
      <c r="C207" s="74">
        <v>15</v>
      </c>
      <c r="D207" s="74">
        <v>0</v>
      </c>
      <c r="E207" s="74">
        <v>0</v>
      </c>
      <c r="F207" s="74">
        <v>0</v>
      </c>
      <c r="G207" s="75">
        <v>1</v>
      </c>
      <c r="H207" s="84">
        <v>6</v>
      </c>
      <c r="I207" s="84">
        <v>4</v>
      </c>
      <c r="J207" s="84">
        <v>3</v>
      </c>
      <c r="K207" s="84">
        <v>14</v>
      </c>
      <c r="L207" s="84">
        <v>1</v>
      </c>
      <c r="M207" s="85"/>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row>
    <row r="208" spans="1:13" ht="15.75">
      <c r="A208" s="703" t="s">
        <v>171</v>
      </c>
      <c r="B208" s="51" t="s">
        <v>50</v>
      </c>
      <c r="C208" s="51">
        <v>16</v>
      </c>
      <c r="D208" s="51">
        <v>8</v>
      </c>
      <c r="E208" s="51">
        <v>8</v>
      </c>
      <c r="F208" s="49">
        <v>0</v>
      </c>
      <c r="G208" s="49">
        <v>0</v>
      </c>
      <c r="H208" s="66">
        <v>0</v>
      </c>
      <c r="I208" s="66">
        <v>0</v>
      </c>
      <c r="J208" s="66">
        <v>0</v>
      </c>
      <c r="K208" s="66">
        <v>15</v>
      </c>
      <c r="L208" s="66">
        <v>1</v>
      </c>
      <c r="M208" s="70">
        <v>0</v>
      </c>
    </row>
    <row r="209" spans="1:13" ht="15.75">
      <c r="A209" s="709"/>
      <c r="B209" s="51" t="s">
        <v>51</v>
      </c>
      <c r="C209" s="51">
        <v>0</v>
      </c>
      <c r="D209" s="51">
        <v>0</v>
      </c>
      <c r="E209" s="51">
        <v>0</v>
      </c>
      <c r="F209" s="49">
        <v>0</v>
      </c>
      <c r="G209" s="49">
        <v>0</v>
      </c>
      <c r="H209" s="66">
        <v>0</v>
      </c>
      <c r="I209" s="66">
        <v>0</v>
      </c>
      <c r="J209" s="66">
        <v>0</v>
      </c>
      <c r="K209" s="66">
        <v>0</v>
      </c>
      <c r="L209" s="66">
        <v>0</v>
      </c>
      <c r="M209" s="70">
        <v>0</v>
      </c>
    </row>
    <row r="210" spans="1:13" ht="15.75">
      <c r="A210" s="709"/>
      <c r="B210" s="51" t="s">
        <v>52</v>
      </c>
      <c r="C210" s="51">
        <v>10</v>
      </c>
      <c r="D210" s="51">
        <v>0</v>
      </c>
      <c r="E210" s="51">
        <v>5</v>
      </c>
      <c r="F210" s="49">
        <v>0</v>
      </c>
      <c r="G210" s="49">
        <v>0</v>
      </c>
      <c r="H210" s="66">
        <v>5</v>
      </c>
      <c r="I210" s="66">
        <v>0</v>
      </c>
      <c r="J210" s="66">
        <v>0</v>
      </c>
      <c r="K210" s="66">
        <v>10</v>
      </c>
      <c r="L210" s="66">
        <v>0</v>
      </c>
      <c r="M210" s="70">
        <v>0</v>
      </c>
    </row>
    <row r="211" spans="1:13" ht="15.75">
      <c r="A211" s="710"/>
      <c r="B211" s="51" t="s">
        <v>53</v>
      </c>
      <c r="C211" s="51">
        <v>5</v>
      </c>
      <c r="D211" s="51">
        <v>0</v>
      </c>
      <c r="E211" s="51">
        <v>0</v>
      </c>
      <c r="F211" s="49">
        <v>0</v>
      </c>
      <c r="G211" s="49">
        <v>0</v>
      </c>
      <c r="H211" s="66">
        <v>1</v>
      </c>
      <c r="I211" s="66">
        <v>4</v>
      </c>
      <c r="J211" s="66">
        <v>0</v>
      </c>
      <c r="K211" s="66">
        <v>5</v>
      </c>
      <c r="L211" s="66">
        <v>0</v>
      </c>
      <c r="M211" s="70">
        <v>30</v>
      </c>
    </row>
    <row r="212" spans="1:47" s="76" customFormat="1" ht="15.75">
      <c r="A212" s="96" t="s">
        <v>110</v>
      </c>
      <c r="B212" s="74"/>
      <c r="C212" s="74">
        <v>31</v>
      </c>
      <c r="D212" s="74">
        <v>0</v>
      </c>
      <c r="E212" s="74">
        <v>13</v>
      </c>
      <c r="F212" s="75">
        <v>0</v>
      </c>
      <c r="G212" s="75">
        <v>0</v>
      </c>
      <c r="H212" s="84">
        <v>6</v>
      </c>
      <c r="I212" s="84">
        <v>4</v>
      </c>
      <c r="J212" s="84">
        <v>0</v>
      </c>
      <c r="K212" s="84">
        <v>30</v>
      </c>
      <c r="L212" s="84">
        <v>1</v>
      </c>
      <c r="M212" s="85">
        <v>30</v>
      </c>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row>
    <row r="213" spans="1:13" ht="33.75" customHeight="1">
      <c r="A213" s="94" t="s">
        <v>214</v>
      </c>
      <c r="B213" s="93"/>
      <c r="C213" s="58">
        <f>SUM(C177+C182+C187+C192+C197+C202+C207+C212)</f>
        <v>194</v>
      </c>
      <c r="D213" s="58">
        <f>SUM(D177+D202+D187+D192+D197+D202+D207+D212)</f>
        <v>38</v>
      </c>
      <c r="E213" s="58">
        <f aca="true" t="shared" si="8" ref="E213:M213">SUM(E177+E182+E187+E192+E197+E202+E207+E212)</f>
        <v>49</v>
      </c>
      <c r="F213" s="58">
        <f t="shared" si="8"/>
        <v>0</v>
      </c>
      <c r="G213" s="58">
        <f t="shared" si="8"/>
        <v>5</v>
      </c>
      <c r="H213" s="58">
        <f t="shared" si="8"/>
        <v>36</v>
      </c>
      <c r="I213" s="58">
        <f t="shared" si="8"/>
        <v>27</v>
      </c>
      <c r="J213" s="58">
        <f t="shared" si="8"/>
        <v>11</v>
      </c>
      <c r="K213" s="58">
        <f t="shared" si="8"/>
        <v>180</v>
      </c>
      <c r="L213" s="58">
        <f t="shared" si="8"/>
        <v>14</v>
      </c>
      <c r="M213" s="58">
        <f t="shared" si="8"/>
        <v>107</v>
      </c>
    </row>
    <row r="214" spans="1:13" ht="45.75" customHeight="1">
      <c r="A214" s="714" t="s">
        <v>172</v>
      </c>
      <c r="B214" s="715"/>
      <c r="C214" s="715"/>
      <c r="D214" s="715"/>
      <c r="E214" s="715"/>
      <c r="F214" s="715"/>
      <c r="G214" s="715"/>
      <c r="H214" s="715"/>
      <c r="I214" s="715"/>
      <c r="J214" s="715"/>
      <c r="K214" s="715"/>
      <c r="L214" s="715"/>
      <c r="M214" s="716"/>
    </row>
    <row r="215" spans="1:13" ht="14.25" customHeight="1">
      <c r="A215" s="703" t="s">
        <v>183</v>
      </c>
      <c r="B215" s="99" t="s">
        <v>50</v>
      </c>
      <c r="C215" s="100">
        <v>25</v>
      </c>
      <c r="D215" s="101">
        <v>16</v>
      </c>
      <c r="E215" s="101">
        <v>4</v>
      </c>
      <c r="F215" s="102" t="s">
        <v>118</v>
      </c>
      <c r="G215" s="100">
        <v>1</v>
      </c>
      <c r="H215" s="100"/>
      <c r="I215" s="100"/>
      <c r="J215" s="100"/>
      <c r="K215" s="100"/>
      <c r="L215" s="100"/>
      <c r="M215" s="71"/>
    </row>
    <row r="216" spans="1:13" ht="15">
      <c r="A216" s="709"/>
      <c r="B216" s="99" t="s">
        <v>51</v>
      </c>
      <c r="C216" s="101">
        <v>23</v>
      </c>
      <c r="D216" s="101">
        <v>18</v>
      </c>
      <c r="E216" s="101">
        <v>1</v>
      </c>
      <c r="F216" s="100"/>
      <c r="G216" s="100"/>
      <c r="H216" s="100">
        <v>1</v>
      </c>
      <c r="I216" s="100">
        <v>1</v>
      </c>
      <c r="J216" s="100">
        <v>2</v>
      </c>
      <c r="K216" s="100"/>
      <c r="L216" s="100"/>
      <c r="M216" s="71"/>
    </row>
    <row r="217" spans="1:13" ht="15">
      <c r="A217" s="709"/>
      <c r="B217" s="99" t="s">
        <v>52</v>
      </c>
      <c r="C217" s="100">
        <v>16</v>
      </c>
      <c r="D217" s="101"/>
      <c r="E217" s="101"/>
      <c r="F217" s="100"/>
      <c r="G217" s="100"/>
      <c r="H217" s="100">
        <v>3</v>
      </c>
      <c r="I217" s="100">
        <v>4</v>
      </c>
      <c r="J217" s="100">
        <v>9</v>
      </c>
      <c r="K217" s="100"/>
      <c r="L217" s="100"/>
      <c r="M217" s="71"/>
    </row>
    <row r="218" spans="1:13" ht="15">
      <c r="A218" s="710"/>
      <c r="B218" s="99" t="s">
        <v>53</v>
      </c>
      <c r="C218" s="101"/>
      <c r="D218" s="101"/>
      <c r="E218" s="101"/>
      <c r="F218" s="100"/>
      <c r="G218" s="100"/>
      <c r="H218" s="100"/>
      <c r="I218" s="100"/>
      <c r="J218" s="100"/>
      <c r="K218" s="100"/>
      <c r="L218" s="100"/>
      <c r="M218" s="71"/>
    </row>
    <row r="219" spans="1:47" s="125" customFormat="1" ht="15.75">
      <c r="A219" s="96" t="s">
        <v>110</v>
      </c>
      <c r="B219" s="122"/>
      <c r="C219" s="123">
        <v>64</v>
      </c>
      <c r="D219" s="123">
        <v>24</v>
      </c>
      <c r="E219" s="123">
        <v>5</v>
      </c>
      <c r="F219" s="124"/>
      <c r="G219" s="124">
        <v>1</v>
      </c>
      <c r="H219" s="124">
        <v>4</v>
      </c>
      <c r="I219" s="124">
        <v>5</v>
      </c>
      <c r="J219" s="124">
        <v>11</v>
      </c>
      <c r="K219" s="124">
        <v>55</v>
      </c>
      <c r="L219" s="124">
        <v>9</v>
      </c>
      <c r="M219" s="88">
        <v>34</v>
      </c>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row>
    <row r="220" spans="1:13" ht="14.25" customHeight="1">
      <c r="A220" s="703" t="s">
        <v>184</v>
      </c>
      <c r="B220" s="103" t="s">
        <v>50</v>
      </c>
      <c r="C220" s="104">
        <v>23</v>
      </c>
      <c r="D220" s="104">
        <v>13</v>
      </c>
      <c r="E220" s="104">
        <v>4</v>
      </c>
      <c r="F220" s="105">
        <v>0</v>
      </c>
      <c r="G220" s="105">
        <v>0</v>
      </c>
      <c r="H220" s="105">
        <v>3</v>
      </c>
      <c r="I220" s="105">
        <v>1</v>
      </c>
      <c r="J220" s="105">
        <v>2</v>
      </c>
      <c r="K220" s="105">
        <v>21</v>
      </c>
      <c r="L220" s="105">
        <v>2</v>
      </c>
      <c r="M220" s="104">
        <v>0</v>
      </c>
    </row>
    <row r="221" spans="1:13" ht="15">
      <c r="A221" s="709"/>
      <c r="B221" s="103" t="s">
        <v>51</v>
      </c>
      <c r="C221" s="104">
        <v>33</v>
      </c>
      <c r="D221" s="104">
        <v>16</v>
      </c>
      <c r="E221" s="104">
        <v>5</v>
      </c>
      <c r="F221" s="105">
        <v>0</v>
      </c>
      <c r="G221" s="105">
        <v>1</v>
      </c>
      <c r="H221" s="105">
        <v>2</v>
      </c>
      <c r="I221" s="105">
        <v>4</v>
      </c>
      <c r="J221" s="105">
        <v>5</v>
      </c>
      <c r="K221" s="105">
        <v>33</v>
      </c>
      <c r="L221" s="105">
        <v>0</v>
      </c>
      <c r="M221" s="104">
        <v>0</v>
      </c>
    </row>
    <row r="222" spans="1:13" ht="15">
      <c r="A222" s="709"/>
      <c r="B222" s="103" t="s">
        <v>52</v>
      </c>
      <c r="C222" s="104">
        <v>3</v>
      </c>
      <c r="D222" s="104">
        <v>0</v>
      </c>
      <c r="E222" s="104">
        <v>0</v>
      </c>
      <c r="F222" s="105">
        <v>0</v>
      </c>
      <c r="G222" s="105">
        <v>0</v>
      </c>
      <c r="H222" s="105">
        <v>2</v>
      </c>
      <c r="I222" s="105">
        <v>1</v>
      </c>
      <c r="J222" s="105">
        <v>0</v>
      </c>
      <c r="K222" s="105">
        <v>3</v>
      </c>
      <c r="L222" s="105">
        <v>0</v>
      </c>
      <c r="M222" s="104">
        <v>0</v>
      </c>
    </row>
    <row r="223" spans="1:13" ht="15">
      <c r="A223" s="710"/>
      <c r="B223" s="103" t="s">
        <v>53</v>
      </c>
      <c r="C223" s="104">
        <v>0</v>
      </c>
      <c r="D223" s="106">
        <v>0</v>
      </c>
      <c r="E223" s="104">
        <v>0</v>
      </c>
      <c r="F223" s="105">
        <v>0</v>
      </c>
      <c r="G223" s="105">
        <v>0</v>
      </c>
      <c r="H223" s="105">
        <v>0</v>
      </c>
      <c r="I223" s="105">
        <v>0</v>
      </c>
      <c r="J223" s="105">
        <v>0</v>
      </c>
      <c r="K223" s="105">
        <v>0</v>
      </c>
      <c r="L223" s="105">
        <v>0</v>
      </c>
      <c r="M223" s="104">
        <v>0</v>
      </c>
    </row>
    <row r="224" spans="1:47" s="125" customFormat="1" ht="15.75">
      <c r="A224" s="96" t="s">
        <v>110</v>
      </c>
      <c r="B224" s="126"/>
      <c r="C224" s="127">
        <f>SUM(C220:C223)</f>
        <v>59</v>
      </c>
      <c r="D224" s="127">
        <f aca="true" t="shared" si="9" ref="D224:M224">SUM(D220:D223)</f>
        <v>29</v>
      </c>
      <c r="E224" s="127">
        <f t="shared" si="9"/>
        <v>9</v>
      </c>
      <c r="F224" s="127">
        <f t="shared" si="9"/>
        <v>0</v>
      </c>
      <c r="G224" s="127">
        <f t="shared" si="9"/>
        <v>1</v>
      </c>
      <c r="H224" s="127">
        <f t="shared" si="9"/>
        <v>7</v>
      </c>
      <c r="I224" s="127">
        <f t="shared" si="9"/>
        <v>6</v>
      </c>
      <c r="J224" s="127">
        <f t="shared" si="9"/>
        <v>7</v>
      </c>
      <c r="K224" s="127">
        <f t="shared" si="9"/>
        <v>57</v>
      </c>
      <c r="L224" s="127">
        <f t="shared" si="9"/>
        <v>2</v>
      </c>
      <c r="M224" s="127">
        <f t="shared" si="9"/>
        <v>0</v>
      </c>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row>
    <row r="225" spans="1:13" ht="14.25" customHeight="1">
      <c r="A225" s="703" t="s">
        <v>185</v>
      </c>
      <c r="B225" s="103" t="s">
        <v>50</v>
      </c>
      <c r="C225" s="104">
        <v>42</v>
      </c>
      <c r="D225" s="104">
        <v>1</v>
      </c>
      <c r="E225" s="104">
        <v>36</v>
      </c>
      <c r="F225" s="105"/>
      <c r="G225" s="105"/>
      <c r="H225" s="105">
        <v>2</v>
      </c>
      <c r="I225" s="105">
        <v>2</v>
      </c>
      <c r="J225" s="105">
        <v>1</v>
      </c>
      <c r="K225" s="105">
        <v>16</v>
      </c>
      <c r="L225" s="105">
        <v>26</v>
      </c>
      <c r="M225" s="104"/>
    </row>
    <row r="226" spans="1:13" ht="15">
      <c r="A226" s="709"/>
      <c r="B226" s="103" t="s">
        <v>51</v>
      </c>
      <c r="C226" s="104">
        <v>20</v>
      </c>
      <c r="D226" s="104">
        <v>3</v>
      </c>
      <c r="E226" s="104">
        <v>5</v>
      </c>
      <c r="F226" s="105"/>
      <c r="G226" s="105">
        <v>2</v>
      </c>
      <c r="H226" s="105">
        <v>7</v>
      </c>
      <c r="I226" s="105">
        <v>3</v>
      </c>
      <c r="J226" s="105"/>
      <c r="K226" s="105">
        <v>20</v>
      </c>
      <c r="L226" s="105"/>
      <c r="M226" s="104"/>
    </row>
    <row r="227" spans="1:13" ht="15">
      <c r="A227" s="709"/>
      <c r="B227" s="103" t="s">
        <v>52</v>
      </c>
      <c r="C227" s="104">
        <v>24</v>
      </c>
      <c r="D227" s="104">
        <v>5</v>
      </c>
      <c r="E227" s="104">
        <v>15</v>
      </c>
      <c r="F227" s="105"/>
      <c r="G227" s="105">
        <v>1</v>
      </c>
      <c r="H227" s="105">
        <v>3</v>
      </c>
      <c r="I227" s="105"/>
      <c r="J227" s="105"/>
      <c r="K227" s="105">
        <v>24</v>
      </c>
      <c r="L227" s="105"/>
      <c r="M227" s="104"/>
    </row>
    <row r="228" spans="1:13" ht="15">
      <c r="A228" s="710"/>
      <c r="B228" s="103" t="s">
        <v>53</v>
      </c>
      <c r="C228" s="104">
        <v>36</v>
      </c>
      <c r="D228" s="104"/>
      <c r="E228" s="104">
        <v>30</v>
      </c>
      <c r="F228" s="105"/>
      <c r="G228" s="105">
        <v>1</v>
      </c>
      <c r="H228" s="105">
        <v>3</v>
      </c>
      <c r="I228" s="105">
        <v>2</v>
      </c>
      <c r="J228" s="105"/>
      <c r="K228" s="105">
        <v>35</v>
      </c>
      <c r="L228" s="105">
        <v>1</v>
      </c>
      <c r="M228" s="104"/>
    </row>
    <row r="229" spans="1:47" s="125" customFormat="1" ht="15.75">
      <c r="A229" s="96" t="s">
        <v>110</v>
      </c>
      <c r="B229" s="126"/>
      <c r="C229" s="88">
        <f>SUM(C225:C228)</f>
        <v>122</v>
      </c>
      <c r="D229" s="88">
        <f aca="true" t="shared" si="10" ref="D229:M229">SUM(D225:D228)</f>
        <v>9</v>
      </c>
      <c r="E229" s="88">
        <f t="shared" si="10"/>
        <v>86</v>
      </c>
      <c r="F229" s="88">
        <f t="shared" si="10"/>
        <v>0</v>
      </c>
      <c r="G229" s="88">
        <f t="shared" si="10"/>
        <v>4</v>
      </c>
      <c r="H229" s="88">
        <f t="shared" si="10"/>
        <v>15</v>
      </c>
      <c r="I229" s="88">
        <f t="shared" si="10"/>
        <v>7</v>
      </c>
      <c r="J229" s="88">
        <f t="shared" si="10"/>
        <v>1</v>
      </c>
      <c r="K229" s="88">
        <f t="shared" si="10"/>
        <v>95</v>
      </c>
      <c r="L229" s="88">
        <f t="shared" si="10"/>
        <v>27</v>
      </c>
      <c r="M229" s="88">
        <f t="shared" si="10"/>
        <v>0</v>
      </c>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row>
    <row r="230" spans="1:13" ht="48.75" customHeight="1">
      <c r="A230" s="703" t="s">
        <v>186</v>
      </c>
      <c r="B230" s="103" t="s">
        <v>50</v>
      </c>
      <c r="C230" s="71">
        <f>K230+L230</f>
        <v>56</v>
      </c>
      <c r="D230" s="71">
        <v>21</v>
      </c>
      <c r="E230" s="71" t="s">
        <v>118</v>
      </c>
      <c r="F230" s="102" t="s">
        <v>118</v>
      </c>
      <c r="G230" s="102">
        <v>1</v>
      </c>
      <c r="H230" s="102">
        <v>12</v>
      </c>
      <c r="I230" s="102">
        <v>5</v>
      </c>
      <c r="J230" s="102" t="s">
        <v>173</v>
      </c>
      <c r="K230" s="102">
        <f>SUM(D230:J230)+2</f>
        <v>41</v>
      </c>
      <c r="L230" s="102">
        <v>15</v>
      </c>
      <c r="M230" s="71">
        <v>14</v>
      </c>
    </row>
    <row r="231" spans="1:13" ht="48" customHeight="1">
      <c r="A231" s="709"/>
      <c r="B231" s="103" t="s">
        <v>51</v>
      </c>
      <c r="C231" s="71">
        <f>K231+L231</f>
        <v>62</v>
      </c>
      <c r="D231" s="71">
        <v>23</v>
      </c>
      <c r="E231" s="71" t="s">
        <v>118</v>
      </c>
      <c r="F231" s="102" t="s">
        <v>118</v>
      </c>
      <c r="G231" s="102">
        <v>1</v>
      </c>
      <c r="H231" s="102">
        <v>12</v>
      </c>
      <c r="I231" s="102">
        <v>5</v>
      </c>
      <c r="J231" s="102" t="s">
        <v>173</v>
      </c>
      <c r="K231" s="102">
        <f>SUM(D231:J231)+2</f>
        <v>43</v>
      </c>
      <c r="L231" s="102">
        <v>19</v>
      </c>
      <c r="M231" s="71">
        <v>14</v>
      </c>
    </row>
    <row r="232" spans="1:13" ht="49.5" customHeight="1">
      <c r="A232" s="709"/>
      <c r="B232" s="103" t="s">
        <v>52</v>
      </c>
      <c r="C232" s="71">
        <f>K232+L232</f>
        <v>71</v>
      </c>
      <c r="D232" s="71">
        <v>26</v>
      </c>
      <c r="E232" s="71" t="s">
        <v>118</v>
      </c>
      <c r="F232" s="102">
        <v>1</v>
      </c>
      <c r="G232" s="102">
        <v>1</v>
      </c>
      <c r="H232" s="102">
        <v>12</v>
      </c>
      <c r="I232" s="102">
        <v>5</v>
      </c>
      <c r="J232" s="102" t="s">
        <v>174</v>
      </c>
      <c r="K232" s="102">
        <f>SUM(D232:J232)</f>
        <v>45</v>
      </c>
      <c r="L232" s="102">
        <v>26</v>
      </c>
      <c r="M232" s="71">
        <v>12</v>
      </c>
    </row>
    <row r="233" spans="1:13" ht="48" customHeight="1">
      <c r="A233" s="710"/>
      <c r="B233" s="103" t="s">
        <v>53</v>
      </c>
      <c r="C233" s="71">
        <f>K233+L233</f>
        <v>76</v>
      </c>
      <c r="D233" s="71">
        <v>31</v>
      </c>
      <c r="E233" s="71" t="s">
        <v>118</v>
      </c>
      <c r="F233" s="102">
        <v>1</v>
      </c>
      <c r="G233" s="102">
        <v>1</v>
      </c>
      <c r="H233" s="102">
        <v>12</v>
      </c>
      <c r="I233" s="102">
        <v>5</v>
      </c>
      <c r="J233" s="102" t="s">
        <v>174</v>
      </c>
      <c r="K233" s="102">
        <f>SUM(D233:J233)</f>
        <v>50</v>
      </c>
      <c r="L233" s="102">
        <v>26</v>
      </c>
      <c r="M233" s="71">
        <v>12</v>
      </c>
    </row>
    <row r="234" spans="1:47" s="125" customFormat="1" ht="53.25" customHeight="1">
      <c r="A234" s="82" t="s">
        <v>110</v>
      </c>
      <c r="B234" s="126"/>
      <c r="C234" s="88">
        <v>79</v>
      </c>
      <c r="D234" s="88">
        <v>31</v>
      </c>
      <c r="E234" s="88" t="s">
        <v>118</v>
      </c>
      <c r="F234" s="128">
        <v>1</v>
      </c>
      <c r="G234" s="128">
        <v>1</v>
      </c>
      <c r="H234" s="128">
        <v>12</v>
      </c>
      <c r="I234" s="128">
        <v>5</v>
      </c>
      <c r="J234" s="128" t="s">
        <v>174</v>
      </c>
      <c r="K234" s="128">
        <f>SUM(D234:J234)</f>
        <v>50</v>
      </c>
      <c r="L234" s="128">
        <v>26</v>
      </c>
      <c r="M234" s="88">
        <v>10</v>
      </c>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row>
    <row r="235" spans="1:13" ht="15">
      <c r="A235" s="738" t="s">
        <v>175</v>
      </c>
      <c r="B235" s="103" t="s">
        <v>50</v>
      </c>
      <c r="C235" s="71">
        <v>40</v>
      </c>
      <c r="D235" s="71">
        <v>34</v>
      </c>
      <c r="E235" s="71">
        <v>0</v>
      </c>
      <c r="F235" s="102">
        <v>0</v>
      </c>
      <c r="G235" s="102">
        <v>0</v>
      </c>
      <c r="H235" s="102">
        <v>3</v>
      </c>
      <c r="I235" s="102">
        <v>3</v>
      </c>
      <c r="J235" s="102">
        <v>0</v>
      </c>
      <c r="K235" s="102">
        <v>40</v>
      </c>
      <c r="L235" s="102">
        <v>0</v>
      </c>
      <c r="M235" s="102">
        <v>30</v>
      </c>
    </row>
    <row r="236" spans="1:13" ht="15">
      <c r="A236" s="739"/>
      <c r="B236" s="103" t="s">
        <v>51</v>
      </c>
      <c r="C236" s="71">
        <v>72</v>
      </c>
      <c r="D236" s="71">
        <v>39</v>
      </c>
      <c r="E236" s="71">
        <v>0</v>
      </c>
      <c r="F236" s="102">
        <v>0</v>
      </c>
      <c r="G236" s="102">
        <v>0</v>
      </c>
      <c r="H236" s="102">
        <v>8</v>
      </c>
      <c r="I236" s="102">
        <v>4</v>
      </c>
      <c r="J236" s="102">
        <v>0</v>
      </c>
      <c r="K236" s="102">
        <v>72</v>
      </c>
      <c r="L236" s="102">
        <v>0</v>
      </c>
      <c r="M236" s="102">
        <v>30</v>
      </c>
    </row>
    <row r="237" spans="1:13" ht="15">
      <c r="A237" s="739"/>
      <c r="B237" s="103" t="s">
        <v>52</v>
      </c>
      <c r="C237" s="71">
        <v>102</v>
      </c>
      <c r="D237" s="71">
        <v>69</v>
      </c>
      <c r="E237" s="71">
        <v>0</v>
      </c>
      <c r="F237" s="102">
        <v>0</v>
      </c>
      <c r="G237" s="102">
        <v>0</v>
      </c>
      <c r="H237" s="102">
        <v>11</v>
      </c>
      <c r="I237" s="102">
        <v>5</v>
      </c>
      <c r="J237" s="102">
        <v>0</v>
      </c>
      <c r="K237" s="102">
        <v>100</v>
      </c>
      <c r="L237" s="102">
        <v>2</v>
      </c>
      <c r="M237" s="102">
        <v>25</v>
      </c>
    </row>
    <row r="238" spans="1:13" ht="15">
      <c r="A238" s="740"/>
      <c r="B238" s="103" t="s">
        <v>53</v>
      </c>
      <c r="C238" s="71">
        <v>102</v>
      </c>
      <c r="D238" s="71">
        <v>69</v>
      </c>
      <c r="E238" s="71">
        <v>0</v>
      </c>
      <c r="F238" s="102">
        <v>0</v>
      </c>
      <c r="G238" s="102">
        <v>2</v>
      </c>
      <c r="H238" s="102">
        <v>15</v>
      </c>
      <c r="I238" s="102">
        <v>5</v>
      </c>
      <c r="J238" s="102">
        <v>0</v>
      </c>
      <c r="K238" s="102">
        <v>91</v>
      </c>
      <c r="L238" s="102">
        <v>11</v>
      </c>
      <c r="M238" s="102">
        <v>32</v>
      </c>
    </row>
    <row r="239" spans="1:47" s="76" customFormat="1" ht="15.75">
      <c r="A239" s="96" t="s">
        <v>110</v>
      </c>
      <c r="B239" s="108"/>
      <c r="C239" s="109">
        <v>102</v>
      </c>
      <c r="D239" s="109">
        <v>69</v>
      </c>
      <c r="E239" s="109">
        <v>0</v>
      </c>
      <c r="F239" s="110">
        <v>0</v>
      </c>
      <c r="G239" s="110">
        <v>2</v>
      </c>
      <c r="H239" s="110">
        <v>15</v>
      </c>
      <c r="I239" s="110">
        <v>5</v>
      </c>
      <c r="J239" s="110">
        <v>0</v>
      </c>
      <c r="K239" s="110">
        <v>91</v>
      </c>
      <c r="L239" s="110">
        <v>11</v>
      </c>
      <c r="M239" s="110">
        <v>32</v>
      </c>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row>
    <row r="240" spans="1:13" ht="60">
      <c r="A240" s="738" t="s">
        <v>176</v>
      </c>
      <c r="B240" s="103" t="s">
        <v>50</v>
      </c>
      <c r="C240" s="71">
        <v>25</v>
      </c>
      <c r="D240" s="71">
        <v>7</v>
      </c>
      <c r="E240" s="71">
        <v>3</v>
      </c>
      <c r="F240" s="102" t="s">
        <v>177</v>
      </c>
      <c r="G240" s="102">
        <v>1</v>
      </c>
      <c r="H240" s="102">
        <v>1</v>
      </c>
      <c r="I240" s="102">
        <v>1</v>
      </c>
      <c r="J240" s="102" t="s">
        <v>178</v>
      </c>
      <c r="K240" s="102">
        <f>D240+E240+G240+H240+I240+4</f>
        <v>17</v>
      </c>
      <c r="L240" s="102">
        <f>C240-K240</f>
        <v>8</v>
      </c>
      <c r="M240" s="71"/>
    </row>
    <row r="241" spans="1:13" ht="15">
      <c r="A241" s="739"/>
      <c r="B241" s="103" t="s">
        <v>51</v>
      </c>
      <c r="C241" s="71">
        <v>11</v>
      </c>
      <c r="D241" s="71">
        <v>0</v>
      </c>
      <c r="E241" s="71">
        <v>0</v>
      </c>
      <c r="F241" s="102" t="s">
        <v>177</v>
      </c>
      <c r="G241" s="102">
        <v>0</v>
      </c>
      <c r="H241" s="102">
        <v>8</v>
      </c>
      <c r="I241" s="102">
        <v>3</v>
      </c>
      <c r="J241" s="102">
        <v>0</v>
      </c>
      <c r="K241" s="102">
        <f>D241+E241+G241+H241+I241+J241</f>
        <v>11</v>
      </c>
      <c r="L241" s="102">
        <f>C241-K241</f>
        <v>0</v>
      </c>
      <c r="M241" s="71"/>
    </row>
    <row r="242" spans="1:13" ht="15">
      <c r="A242" s="739"/>
      <c r="B242" s="103" t="s">
        <v>52</v>
      </c>
      <c r="C242" s="71"/>
      <c r="D242" s="71"/>
      <c r="E242" s="71"/>
      <c r="F242" s="102"/>
      <c r="G242" s="102"/>
      <c r="H242" s="102"/>
      <c r="I242" s="102"/>
      <c r="J242" s="102"/>
      <c r="K242" s="102"/>
      <c r="L242" s="102"/>
      <c r="M242" s="71"/>
    </row>
    <row r="243" spans="1:13" ht="15">
      <c r="A243" s="740"/>
      <c r="B243" s="103" t="s">
        <v>53</v>
      </c>
      <c r="C243" s="71"/>
      <c r="D243" s="71"/>
      <c r="E243" s="71"/>
      <c r="F243" s="102"/>
      <c r="G243" s="102"/>
      <c r="H243" s="102"/>
      <c r="I243" s="102"/>
      <c r="J243" s="102"/>
      <c r="K243" s="102"/>
      <c r="L243" s="102"/>
      <c r="M243" s="71">
        <v>24</v>
      </c>
    </row>
    <row r="244" spans="1:47" s="125" customFormat="1" ht="15.75">
      <c r="A244" s="96" t="s">
        <v>110</v>
      </c>
      <c r="B244" s="129"/>
      <c r="C244" s="130">
        <f>SUM(C240:C243)</f>
        <v>36</v>
      </c>
      <c r="D244" s="130">
        <f aca="true" t="shared" si="11" ref="D244:M244">SUM(D240:D243)</f>
        <v>7</v>
      </c>
      <c r="E244" s="130">
        <f t="shared" si="11"/>
        <v>3</v>
      </c>
      <c r="F244" s="130">
        <f t="shared" si="11"/>
        <v>0</v>
      </c>
      <c r="G244" s="130">
        <f t="shared" si="11"/>
        <v>1</v>
      </c>
      <c r="H244" s="130">
        <f t="shared" si="11"/>
        <v>9</v>
      </c>
      <c r="I244" s="130">
        <f t="shared" si="11"/>
        <v>4</v>
      </c>
      <c r="J244" s="130">
        <f t="shared" si="11"/>
        <v>0</v>
      </c>
      <c r="K244" s="130">
        <f t="shared" si="11"/>
        <v>28</v>
      </c>
      <c r="L244" s="130">
        <f t="shared" si="11"/>
        <v>8</v>
      </c>
      <c r="M244" s="130">
        <f t="shared" si="11"/>
        <v>24</v>
      </c>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row>
    <row r="245" spans="1:13" ht="15">
      <c r="A245" s="738" t="s">
        <v>179</v>
      </c>
      <c r="B245" s="103" t="s">
        <v>50</v>
      </c>
      <c r="C245" s="71">
        <v>10</v>
      </c>
      <c r="D245" s="71"/>
      <c r="E245" s="71">
        <v>2</v>
      </c>
      <c r="F245" s="102">
        <v>0</v>
      </c>
      <c r="G245" s="102"/>
      <c r="H245" s="102"/>
      <c r="I245" s="102"/>
      <c r="J245" s="102"/>
      <c r="K245" s="102"/>
      <c r="L245" s="102">
        <v>8</v>
      </c>
      <c r="M245" s="741" t="s">
        <v>180</v>
      </c>
    </row>
    <row r="246" spans="1:13" ht="45">
      <c r="A246" s="739"/>
      <c r="B246" s="103" t="s">
        <v>51</v>
      </c>
      <c r="C246" s="71">
        <v>79</v>
      </c>
      <c r="D246" s="71">
        <v>21</v>
      </c>
      <c r="E246" s="71">
        <v>11</v>
      </c>
      <c r="F246" s="102">
        <v>0</v>
      </c>
      <c r="G246" s="102">
        <v>6</v>
      </c>
      <c r="H246" s="102">
        <v>11</v>
      </c>
      <c r="I246" s="102">
        <v>4</v>
      </c>
      <c r="J246" s="102" t="s">
        <v>181</v>
      </c>
      <c r="K246" s="102">
        <v>57</v>
      </c>
      <c r="L246" s="102">
        <v>22</v>
      </c>
      <c r="M246" s="742"/>
    </row>
    <row r="247" spans="1:13" ht="15">
      <c r="A247" s="739"/>
      <c r="B247" s="103" t="s">
        <v>52</v>
      </c>
      <c r="C247" s="71">
        <v>12</v>
      </c>
      <c r="D247" s="71">
        <v>10</v>
      </c>
      <c r="E247" s="71">
        <v>1</v>
      </c>
      <c r="F247" s="102">
        <v>0</v>
      </c>
      <c r="G247" s="102">
        <v>1</v>
      </c>
      <c r="H247" s="102"/>
      <c r="I247" s="102"/>
      <c r="J247" s="102"/>
      <c r="K247" s="102"/>
      <c r="L247" s="102"/>
      <c r="M247" s="742"/>
    </row>
    <row r="248" spans="1:13" ht="15">
      <c r="A248" s="740"/>
      <c r="B248" s="103" t="s">
        <v>53</v>
      </c>
      <c r="C248" s="71">
        <v>0</v>
      </c>
      <c r="D248" s="71"/>
      <c r="E248" s="71"/>
      <c r="F248" s="102"/>
      <c r="G248" s="102"/>
      <c r="H248" s="102"/>
      <c r="I248" s="102"/>
      <c r="J248" s="102"/>
      <c r="K248" s="102"/>
      <c r="L248" s="102"/>
      <c r="M248" s="742"/>
    </row>
    <row r="249" spans="1:47" s="125" customFormat="1" ht="15.75">
      <c r="A249" s="96" t="s">
        <v>110</v>
      </c>
      <c r="B249" s="126"/>
      <c r="C249" s="88">
        <f>SUM(C245:C248)</f>
        <v>101</v>
      </c>
      <c r="D249" s="88">
        <f aca="true" t="shared" si="12" ref="D249:L249">SUM(D245:D248)</f>
        <v>31</v>
      </c>
      <c r="E249" s="88">
        <f t="shared" si="12"/>
        <v>14</v>
      </c>
      <c r="F249" s="88">
        <f t="shared" si="12"/>
        <v>0</v>
      </c>
      <c r="G249" s="88">
        <f t="shared" si="12"/>
        <v>7</v>
      </c>
      <c r="H249" s="88">
        <f t="shared" si="12"/>
        <v>11</v>
      </c>
      <c r="I249" s="88">
        <f t="shared" si="12"/>
        <v>4</v>
      </c>
      <c r="J249" s="88">
        <f t="shared" si="12"/>
        <v>0</v>
      </c>
      <c r="K249" s="88">
        <f t="shared" si="12"/>
        <v>57</v>
      </c>
      <c r="L249" s="88">
        <f t="shared" si="12"/>
        <v>30</v>
      </c>
      <c r="M249" s="743"/>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row>
    <row r="250" spans="1:13" ht="15">
      <c r="A250" s="738" t="s">
        <v>182</v>
      </c>
      <c r="B250" s="103" t="s">
        <v>50</v>
      </c>
      <c r="C250" s="101">
        <v>31</v>
      </c>
      <c r="D250" s="101">
        <v>25</v>
      </c>
      <c r="E250" s="101">
        <v>0</v>
      </c>
      <c r="F250" s="100">
        <v>0</v>
      </c>
      <c r="G250" s="100">
        <v>0</v>
      </c>
      <c r="H250" s="100">
        <v>8</v>
      </c>
      <c r="I250" s="100">
        <v>0</v>
      </c>
      <c r="J250" s="100">
        <v>0</v>
      </c>
      <c r="K250" s="100">
        <v>17</v>
      </c>
      <c r="L250" s="100">
        <v>16</v>
      </c>
      <c r="M250" s="71"/>
    </row>
    <row r="251" spans="1:13" ht="15">
      <c r="A251" s="739"/>
      <c r="B251" s="103" t="s">
        <v>51</v>
      </c>
      <c r="C251" s="101"/>
      <c r="D251" s="101"/>
      <c r="E251" s="101"/>
      <c r="F251" s="100"/>
      <c r="G251" s="100"/>
      <c r="H251" s="100"/>
      <c r="I251" s="100"/>
      <c r="J251" s="100"/>
      <c r="K251" s="100"/>
      <c r="L251" s="100"/>
      <c r="M251" s="71"/>
    </row>
    <row r="252" spans="1:13" ht="15">
      <c r="A252" s="739"/>
      <c r="B252" s="103" t="s">
        <v>52</v>
      </c>
      <c r="C252" s="101">
        <v>2</v>
      </c>
      <c r="D252" s="101"/>
      <c r="E252" s="101"/>
      <c r="F252" s="100"/>
      <c r="G252" s="100"/>
      <c r="H252" s="100"/>
      <c r="I252" s="100"/>
      <c r="J252" s="100"/>
      <c r="K252" s="100"/>
      <c r="L252" s="100"/>
      <c r="M252" s="71"/>
    </row>
    <row r="253" spans="1:13" ht="15">
      <c r="A253" s="740"/>
      <c r="B253" s="103" t="s">
        <v>53</v>
      </c>
      <c r="C253" s="101"/>
      <c r="D253" s="101"/>
      <c r="E253" s="101"/>
      <c r="F253" s="100"/>
      <c r="G253" s="100"/>
      <c r="H253" s="100"/>
      <c r="I253" s="100"/>
      <c r="J253" s="100"/>
      <c r="K253" s="100"/>
      <c r="L253" s="100"/>
      <c r="M253" s="71"/>
    </row>
    <row r="254" spans="1:47" s="125" customFormat="1" ht="15.75">
      <c r="A254" s="96" t="s">
        <v>110</v>
      </c>
      <c r="B254" s="88"/>
      <c r="C254" s="123">
        <f>SUM(C250:C253)</f>
        <v>33</v>
      </c>
      <c r="D254" s="123">
        <f aca="true" t="shared" si="13" ref="D254:L254">SUM(D250:D253)</f>
        <v>25</v>
      </c>
      <c r="E254" s="123">
        <f t="shared" si="13"/>
        <v>0</v>
      </c>
      <c r="F254" s="123">
        <f t="shared" si="13"/>
        <v>0</v>
      </c>
      <c r="G254" s="123">
        <f t="shared" si="13"/>
        <v>0</v>
      </c>
      <c r="H254" s="123">
        <f t="shared" si="13"/>
        <v>8</v>
      </c>
      <c r="I254" s="123">
        <f t="shared" si="13"/>
        <v>0</v>
      </c>
      <c r="J254" s="123">
        <f t="shared" si="13"/>
        <v>0</v>
      </c>
      <c r="K254" s="123">
        <f t="shared" si="13"/>
        <v>17</v>
      </c>
      <c r="L254" s="123">
        <f t="shared" si="13"/>
        <v>16</v>
      </c>
      <c r="M254" s="88"/>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row>
    <row r="255" spans="1:13" ht="33" customHeight="1">
      <c r="A255" s="94" t="s">
        <v>215</v>
      </c>
      <c r="B255" s="59"/>
      <c r="C255" s="58">
        <f>C219+C224+C229+C234+C239+C244+C249+C254</f>
        <v>596</v>
      </c>
      <c r="D255" s="58">
        <f aca="true" t="shared" si="14" ref="D255:I255">D219+D224+D229+D234+D239+D244+D249+D254</f>
        <v>225</v>
      </c>
      <c r="E255" s="58">
        <f>117</f>
        <v>117</v>
      </c>
      <c r="F255" s="58">
        <f t="shared" si="14"/>
        <v>1</v>
      </c>
      <c r="G255" s="58">
        <f t="shared" si="14"/>
        <v>17</v>
      </c>
      <c r="H255" s="58">
        <f t="shared" si="14"/>
        <v>81</v>
      </c>
      <c r="I255" s="58">
        <f t="shared" si="14"/>
        <v>36</v>
      </c>
      <c r="J255" s="58">
        <v>22</v>
      </c>
      <c r="K255" s="58">
        <f>K219+K224+K229+K234+K239+K244+K249+K254</f>
        <v>450</v>
      </c>
      <c r="L255" s="58">
        <f>L219+L224+L229+L234+L239+L244+L249+L254</f>
        <v>129</v>
      </c>
      <c r="M255" s="58">
        <f>M219+M224+M229+M234+M239+M244+M249+M254</f>
        <v>100</v>
      </c>
    </row>
    <row r="256" spans="1:13" ht="45" customHeight="1">
      <c r="A256" s="714" t="s">
        <v>187</v>
      </c>
      <c r="B256" s="715"/>
      <c r="C256" s="715"/>
      <c r="D256" s="715"/>
      <c r="E256" s="715"/>
      <c r="F256" s="715"/>
      <c r="G256" s="715"/>
      <c r="H256" s="715"/>
      <c r="I256" s="715"/>
      <c r="J256" s="715"/>
      <c r="K256" s="715"/>
      <c r="L256" s="715"/>
      <c r="M256" s="716"/>
    </row>
    <row r="257" spans="1:13" ht="15.75">
      <c r="A257" s="732" t="s">
        <v>190</v>
      </c>
      <c r="B257" s="62" t="s">
        <v>50</v>
      </c>
      <c r="C257" s="64">
        <v>25</v>
      </c>
      <c r="D257" s="64">
        <v>25</v>
      </c>
      <c r="E257" s="111"/>
      <c r="F257" s="112"/>
      <c r="G257" s="112"/>
      <c r="H257" s="112"/>
      <c r="I257" s="112"/>
      <c r="J257" s="112"/>
      <c r="K257" s="60">
        <v>18</v>
      </c>
      <c r="L257" s="60">
        <v>7</v>
      </c>
      <c r="M257" s="735">
        <v>15</v>
      </c>
    </row>
    <row r="258" spans="1:13" ht="15.75">
      <c r="A258" s="733"/>
      <c r="B258" s="62" t="s">
        <v>51</v>
      </c>
      <c r="C258" s="64">
        <v>12</v>
      </c>
      <c r="D258" s="64"/>
      <c r="E258" s="111">
        <v>1</v>
      </c>
      <c r="F258" s="112"/>
      <c r="G258" s="112">
        <v>1</v>
      </c>
      <c r="H258" s="112">
        <v>7</v>
      </c>
      <c r="I258" s="112">
        <v>3</v>
      </c>
      <c r="J258" s="112"/>
      <c r="K258" s="60">
        <v>12</v>
      </c>
      <c r="L258" s="60"/>
      <c r="M258" s="736"/>
    </row>
    <row r="259" spans="1:13" ht="15.75">
      <c r="A259" s="733"/>
      <c r="B259" s="62" t="s">
        <v>52</v>
      </c>
      <c r="C259" s="64"/>
      <c r="D259" s="64"/>
      <c r="E259" s="111"/>
      <c r="F259" s="112"/>
      <c r="G259" s="112"/>
      <c r="H259" s="112"/>
      <c r="I259" s="112"/>
      <c r="J259" s="112"/>
      <c r="K259" s="60"/>
      <c r="L259" s="60"/>
      <c r="M259" s="736"/>
    </row>
    <row r="260" spans="1:13" ht="15.75">
      <c r="A260" s="734"/>
      <c r="B260" s="62" t="s">
        <v>53</v>
      </c>
      <c r="C260" s="64"/>
      <c r="D260" s="64"/>
      <c r="E260" s="111"/>
      <c r="F260" s="112"/>
      <c r="G260" s="112"/>
      <c r="H260" s="112"/>
      <c r="I260" s="112"/>
      <c r="J260" s="112"/>
      <c r="K260" s="60"/>
      <c r="L260" s="60"/>
      <c r="M260" s="737"/>
    </row>
    <row r="261" spans="1:47" s="125" customFormat="1" ht="15.75">
      <c r="A261" s="96" t="s">
        <v>110</v>
      </c>
      <c r="B261" s="83"/>
      <c r="C261" s="74">
        <v>37</v>
      </c>
      <c r="D261" s="74">
        <v>25</v>
      </c>
      <c r="E261" s="74">
        <v>1</v>
      </c>
      <c r="F261" s="75"/>
      <c r="G261" s="75">
        <v>1</v>
      </c>
      <c r="H261" s="84">
        <v>7</v>
      </c>
      <c r="I261" s="84">
        <v>3</v>
      </c>
      <c r="J261" s="84"/>
      <c r="K261" s="84">
        <v>30</v>
      </c>
      <c r="L261" s="84">
        <v>7</v>
      </c>
      <c r="M261" s="85">
        <v>15</v>
      </c>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row>
    <row r="262" spans="1:13" ht="15.75">
      <c r="A262" s="703" t="s">
        <v>191</v>
      </c>
      <c r="B262" s="62" t="s">
        <v>50</v>
      </c>
      <c r="C262" s="64"/>
      <c r="D262" s="64"/>
      <c r="E262" s="64"/>
      <c r="F262" s="60"/>
      <c r="G262" s="60"/>
      <c r="H262" s="66"/>
      <c r="I262" s="66"/>
      <c r="J262" s="66"/>
      <c r="K262" s="66"/>
      <c r="L262" s="66"/>
      <c r="M262" s="70"/>
    </row>
    <row r="263" spans="1:13" ht="15.75">
      <c r="A263" s="720"/>
      <c r="B263" s="62" t="s">
        <v>51</v>
      </c>
      <c r="C263" s="64">
        <v>21</v>
      </c>
      <c r="D263" s="64">
        <v>15</v>
      </c>
      <c r="E263" s="64">
        <v>1</v>
      </c>
      <c r="F263" s="60"/>
      <c r="G263" s="60">
        <v>1</v>
      </c>
      <c r="H263" s="66">
        <v>4</v>
      </c>
      <c r="I263" s="66"/>
      <c r="J263" s="66"/>
      <c r="K263" s="66">
        <v>16</v>
      </c>
      <c r="L263" s="66">
        <v>5</v>
      </c>
      <c r="M263" s="70">
        <v>15</v>
      </c>
    </row>
    <row r="264" spans="1:13" ht="15.75">
      <c r="A264" s="720"/>
      <c r="B264" s="62" t="s">
        <v>52</v>
      </c>
      <c r="C264" s="64"/>
      <c r="D264" s="64"/>
      <c r="E264" s="64"/>
      <c r="F264" s="60"/>
      <c r="G264" s="60"/>
      <c r="H264" s="66"/>
      <c r="I264" s="66"/>
      <c r="J264" s="66"/>
      <c r="K264" s="66"/>
      <c r="L264" s="66"/>
      <c r="M264" s="70"/>
    </row>
    <row r="265" spans="1:13" ht="15.75">
      <c r="A265" s="721"/>
      <c r="B265" s="62" t="s">
        <v>53</v>
      </c>
      <c r="C265" s="64">
        <v>1</v>
      </c>
      <c r="D265" s="64"/>
      <c r="E265" s="64"/>
      <c r="F265" s="60"/>
      <c r="G265" s="60"/>
      <c r="H265" s="66"/>
      <c r="I265" s="66">
        <v>1</v>
      </c>
      <c r="J265" s="66"/>
      <c r="K265" s="66">
        <v>1</v>
      </c>
      <c r="L265" s="66"/>
      <c r="M265" s="70"/>
    </row>
    <row r="266" spans="1:47" s="125" customFormat="1" ht="15.75">
      <c r="A266" s="96" t="s">
        <v>110</v>
      </c>
      <c r="B266" s="83"/>
      <c r="C266" s="74">
        <v>22</v>
      </c>
      <c r="D266" s="74">
        <v>15</v>
      </c>
      <c r="E266" s="74">
        <v>1</v>
      </c>
      <c r="F266" s="75"/>
      <c r="G266" s="75">
        <v>1</v>
      </c>
      <c r="H266" s="84">
        <v>4</v>
      </c>
      <c r="I266" s="84">
        <v>1</v>
      </c>
      <c r="J266" s="84"/>
      <c r="K266" s="84">
        <v>17</v>
      </c>
      <c r="L266" s="84">
        <v>5</v>
      </c>
      <c r="M266" s="85">
        <v>15</v>
      </c>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row>
    <row r="267" spans="1:13" ht="15.75">
      <c r="A267" s="703" t="s">
        <v>192</v>
      </c>
      <c r="B267" s="62" t="s">
        <v>50</v>
      </c>
      <c r="C267" s="71">
        <v>65</v>
      </c>
      <c r="D267" s="71">
        <v>33</v>
      </c>
      <c r="E267" s="71"/>
      <c r="F267" s="113"/>
      <c r="G267" s="102">
        <v>2</v>
      </c>
      <c r="H267" s="102"/>
      <c r="I267" s="102">
        <v>7</v>
      </c>
      <c r="J267" s="114"/>
      <c r="K267" s="102">
        <v>42</v>
      </c>
      <c r="L267" s="102">
        <v>23</v>
      </c>
      <c r="M267" s="115"/>
    </row>
    <row r="268" spans="1:13" ht="45">
      <c r="A268" s="704"/>
      <c r="B268" s="62" t="s">
        <v>51</v>
      </c>
      <c r="C268" s="71">
        <v>18</v>
      </c>
      <c r="D268" s="103"/>
      <c r="E268" s="71">
        <v>5</v>
      </c>
      <c r="F268" s="113"/>
      <c r="G268" s="113"/>
      <c r="H268" s="102">
        <v>3</v>
      </c>
      <c r="I268" s="113"/>
      <c r="J268" s="113" t="s">
        <v>188</v>
      </c>
      <c r="K268" s="102">
        <v>17</v>
      </c>
      <c r="L268" s="102">
        <v>1</v>
      </c>
      <c r="M268" s="115"/>
    </row>
    <row r="269" spans="1:13" ht="15.75">
      <c r="A269" s="704"/>
      <c r="B269" s="62" t="s">
        <v>52</v>
      </c>
      <c r="C269" s="71">
        <v>8</v>
      </c>
      <c r="D269" s="103"/>
      <c r="E269" s="71">
        <v>8</v>
      </c>
      <c r="F269" s="113"/>
      <c r="G269" s="113"/>
      <c r="H269" s="113"/>
      <c r="I269" s="113"/>
      <c r="J269" s="113"/>
      <c r="K269" s="113"/>
      <c r="L269" s="102">
        <v>8</v>
      </c>
      <c r="M269" s="115"/>
    </row>
    <row r="270" spans="1:13" ht="15.75">
      <c r="A270" s="705"/>
      <c r="B270" s="62" t="s">
        <v>53</v>
      </c>
      <c r="C270" s="103"/>
      <c r="D270" s="103"/>
      <c r="E270" s="71"/>
      <c r="F270" s="113"/>
      <c r="G270" s="113"/>
      <c r="H270" s="113"/>
      <c r="I270" s="102">
        <v>1</v>
      </c>
      <c r="J270" s="113"/>
      <c r="K270" s="102">
        <v>1</v>
      </c>
      <c r="L270" s="113"/>
      <c r="M270" s="115"/>
    </row>
    <row r="271" spans="1:47" s="125" customFormat="1" ht="15.75">
      <c r="A271" s="96" t="s">
        <v>110</v>
      </c>
      <c r="B271" s="83"/>
      <c r="C271" s="74">
        <v>91</v>
      </c>
      <c r="D271" s="74">
        <v>33</v>
      </c>
      <c r="E271" s="74">
        <v>13</v>
      </c>
      <c r="F271" s="74">
        <f>SUM(F267:F270)</f>
        <v>0</v>
      </c>
      <c r="G271" s="74">
        <v>2</v>
      </c>
      <c r="H271" s="74">
        <v>3</v>
      </c>
      <c r="I271" s="74">
        <v>8</v>
      </c>
      <c r="J271" s="74">
        <v>10</v>
      </c>
      <c r="K271" s="74">
        <v>60</v>
      </c>
      <c r="L271" s="74">
        <v>32</v>
      </c>
      <c r="M271" s="74">
        <v>0</v>
      </c>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row>
    <row r="272" spans="1:13" ht="15.75">
      <c r="A272" s="749" t="s">
        <v>193</v>
      </c>
      <c r="B272" s="62" t="s">
        <v>50</v>
      </c>
      <c r="C272" s="89">
        <v>36</v>
      </c>
      <c r="D272" s="89">
        <v>30</v>
      </c>
      <c r="E272" s="89">
        <v>0</v>
      </c>
      <c r="F272" s="90">
        <v>0</v>
      </c>
      <c r="G272" s="90">
        <v>1</v>
      </c>
      <c r="H272" s="90">
        <v>3</v>
      </c>
      <c r="I272" s="90">
        <v>0</v>
      </c>
      <c r="J272" s="90" t="s">
        <v>189</v>
      </c>
      <c r="K272" s="90">
        <v>31</v>
      </c>
      <c r="L272" s="90">
        <v>5</v>
      </c>
      <c r="M272" s="64">
        <v>0</v>
      </c>
    </row>
    <row r="273" spans="1:13" ht="15.75">
      <c r="A273" s="750"/>
      <c r="B273" s="62" t="s">
        <v>51</v>
      </c>
      <c r="C273" s="89">
        <v>18</v>
      </c>
      <c r="D273" s="89">
        <v>10</v>
      </c>
      <c r="E273" s="89">
        <v>0</v>
      </c>
      <c r="F273" s="90">
        <v>0</v>
      </c>
      <c r="G273" s="90">
        <v>0</v>
      </c>
      <c r="H273" s="90">
        <v>2</v>
      </c>
      <c r="I273" s="90">
        <v>3</v>
      </c>
      <c r="J273" s="90">
        <v>0</v>
      </c>
      <c r="K273" s="90">
        <v>16</v>
      </c>
      <c r="L273" s="90">
        <v>2</v>
      </c>
      <c r="M273" s="64">
        <v>0</v>
      </c>
    </row>
    <row r="274" spans="1:13" ht="15.75">
      <c r="A274" s="750"/>
      <c r="B274" s="62" t="s">
        <v>52</v>
      </c>
      <c r="C274" s="89">
        <v>3</v>
      </c>
      <c r="D274" s="89">
        <v>0</v>
      </c>
      <c r="E274" s="89">
        <v>0</v>
      </c>
      <c r="F274" s="90">
        <v>0</v>
      </c>
      <c r="G274" s="90">
        <v>0</v>
      </c>
      <c r="H274" s="90">
        <v>2</v>
      </c>
      <c r="I274" s="90">
        <v>0</v>
      </c>
      <c r="J274" s="90">
        <v>0</v>
      </c>
      <c r="K274" s="90">
        <v>3</v>
      </c>
      <c r="L274" s="90">
        <v>0</v>
      </c>
      <c r="M274" s="64">
        <v>0</v>
      </c>
    </row>
    <row r="275" spans="1:13" ht="15.75">
      <c r="A275" s="751"/>
      <c r="B275" s="62" t="s">
        <v>53</v>
      </c>
      <c r="C275" s="89">
        <v>0</v>
      </c>
      <c r="D275" s="89">
        <v>0</v>
      </c>
      <c r="E275" s="89">
        <v>0</v>
      </c>
      <c r="F275" s="90">
        <v>0</v>
      </c>
      <c r="G275" s="90">
        <v>0</v>
      </c>
      <c r="H275" s="90">
        <v>0</v>
      </c>
      <c r="I275" s="90">
        <v>0</v>
      </c>
      <c r="J275" s="90">
        <v>0</v>
      </c>
      <c r="K275" s="90">
        <v>0</v>
      </c>
      <c r="L275" s="90">
        <v>0</v>
      </c>
      <c r="M275" s="64">
        <v>9</v>
      </c>
    </row>
    <row r="276" spans="1:47" s="125" customFormat="1" ht="15.75">
      <c r="A276" s="96" t="s">
        <v>110</v>
      </c>
      <c r="B276" s="83"/>
      <c r="C276" s="77">
        <v>57</v>
      </c>
      <c r="D276" s="77">
        <v>40</v>
      </c>
      <c r="E276" s="77">
        <v>0</v>
      </c>
      <c r="F276" s="78">
        <v>0</v>
      </c>
      <c r="G276" s="78">
        <v>1</v>
      </c>
      <c r="H276" s="78">
        <v>7</v>
      </c>
      <c r="I276" s="78">
        <v>3</v>
      </c>
      <c r="J276" s="78">
        <v>1</v>
      </c>
      <c r="K276" s="78">
        <v>50</v>
      </c>
      <c r="L276" s="78">
        <v>7</v>
      </c>
      <c r="M276" s="77">
        <v>9</v>
      </c>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row>
    <row r="277" spans="1:13" ht="15.75">
      <c r="A277" s="711" t="s">
        <v>194</v>
      </c>
      <c r="B277" s="62" t="s">
        <v>50</v>
      </c>
      <c r="C277" s="65"/>
      <c r="D277" s="65"/>
      <c r="E277" s="65"/>
      <c r="F277" s="12"/>
      <c r="G277" s="12"/>
      <c r="H277" s="12"/>
      <c r="I277" s="12"/>
      <c r="J277" s="12"/>
      <c r="K277" s="12"/>
      <c r="L277" s="12"/>
      <c r="M277" s="62"/>
    </row>
    <row r="278" spans="1:13" ht="15.75">
      <c r="A278" s="712"/>
      <c r="B278" s="62" t="s">
        <v>51</v>
      </c>
      <c r="C278" s="64">
        <v>19</v>
      </c>
      <c r="D278" s="64">
        <v>12</v>
      </c>
      <c r="E278" s="64"/>
      <c r="F278" s="12"/>
      <c r="G278" s="12"/>
      <c r="H278" s="60">
        <v>2</v>
      </c>
      <c r="I278" s="60">
        <v>2</v>
      </c>
      <c r="J278" s="60">
        <v>3</v>
      </c>
      <c r="K278" s="60">
        <v>19</v>
      </c>
      <c r="L278" s="12"/>
      <c r="M278" s="64">
        <v>2</v>
      </c>
    </row>
    <row r="279" spans="1:13" ht="15.75">
      <c r="A279" s="752"/>
      <c r="B279" s="62" t="s">
        <v>52</v>
      </c>
      <c r="C279" s="65"/>
      <c r="D279" s="65"/>
      <c r="E279" s="65"/>
      <c r="F279" s="12"/>
      <c r="G279" s="12"/>
      <c r="H279" s="12"/>
      <c r="I279" s="12"/>
      <c r="J279" s="12"/>
      <c r="K279" s="12"/>
      <c r="L279" s="12"/>
      <c r="M279" s="62"/>
    </row>
    <row r="280" spans="1:13" ht="15.75">
      <c r="A280" s="753"/>
      <c r="B280" s="62" t="s">
        <v>53</v>
      </c>
      <c r="C280" s="65"/>
      <c r="D280" s="65"/>
      <c r="E280" s="65"/>
      <c r="F280" s="12"/>
      <c r="G280" s="12"/>
      <c r="H280" s="12"/>
      <c r="I280" s="12"/>
      <c r="J280" s="12"/>
      <c r="K280" s="12"/>
      <c r="L280" s="12"/>
      <c r="M280" s="62"/>
    </row>
    <row r="281" spans="1:47" s="125" customFormat="1" ht="15.75">
      <c r="A281" s="96" t="s">
        <v>110</v>
      </c>
      <c r="B281" s="83"/>
      <c r="C281" s="74">
        <v>19</v>
      </c>
      <c r="D281" s="74">
        <v>12</v>
      </c>
      <c r="E281" s="74"/>
      <c r="F281" s="75"/>
      <c r="G281" s="75"/>
      <c r="H281" s="75">
        <v>2</v>
      </c>
      <c r="I281" s="75">
        <v>2</v>
      </c>
      <c r="J281" s="75">
        <v>3</v>
      </c>
      <c r="K281" s="75">
        <v>19</v>
      </c>
      <c r="L281" s="75"/>
      <c r="M281" s="74">
        <v>2</v>
      </c>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row>
    <row r="282" spans="1:13" ht="15.75">
      <c r="A282" s="711" t="s">
        <v>195</v>
      </c>
      <c r="B282" s="62" t="s">
        <v>50</v>
      </c>
      <c r="C282" s="89">
        <v>7</v>
      </c>
      <c r="D282" s="89"/>
      <c r="E282" s="89">
        <v>6</v>
      </c>
      <c r="F282" s="90"/>
      <c r="G282" s="90">
        <v>1</v>
      </c>
      <c r="H282" s="90"/>
      <c r="I282" s="90"/>
      <c r="J282" s="90"/>
      <c r="K282" s="90">
        <v>7</v>
      </c>
      <c r="L282" s="90" t="s">
        <v>118</v>
      </c>
      <c r="M282" s="64"/>
    </row>
    <row r="283" spans="1:13" ht="15.75">
      <c r="A283" s="712"/>
      <c r="B283" s="62" t="s">
        <v>51</v>
      </c>
      <c r="C283" s="89">
        <v>7</v>
      </c>
      <c r="D283" s="89">
        <v>6</v>
      </c>
      <c r="E283" s="89"/>
      <c r="F283" s="90"/>
      <c r="G283" s="90"/>
      <c r="H283" s="90"/>
      <c r="I283" s="90">
        <v>1</v>
      </c>
      <c r="J283" s="90">
        <v>1</v>
      </c>
      <c r="K283" s="90">
        <v>7</v>
      </c>
      <c r="L283" s="90"/>
      <c r="M283" s="64"/>
    </row>
    <row r="284" spans="1:13" ht="15.75">
      <c r="A284" s="712"/>
      <c r="B284" s="62" t="s">
        <v>52</v>
      </c>
      <c r="C284" s="89">
        <v>6</v>
      </c>
      <c r="D284" s="89">
        <v>3</v>
      </c>
      <c r="E284" s="89"/>
      <c r="F284" s="90"/>
      <c r="G284" s="90"/>
      <c r="H284" s="90">
        <v>2</v>
      </c>
      <c r="I284" s="90"/>
      <c r="J284" s="90"/>
      <c r="K284" s="90">
        <v>6</v>
      </c>
      <c r="L284" s="90"/>
      <c r="M284" s="64"/>
    </row>
    <row r="285" spans="1:13" ht="15.75">
      <c r="A285" s="713"/>
      <c r="B285" s="62" t="s">
        <v>53</v>
      </c>
      <c r="C285" s="89"/>
      <c r="D285" s="89"/>
      <c r="E285" s="89"/>
      <c r="F285" s="90"/>
      <c r="G285" s="90"/>
      <c r="H285" s="90"/>
      <c r="I285" s="90"/>
      <c r="J285" s="90"/>
      <c r="K285" s="90"/>
      <c r="L285" s="90"/>
      <c r="M285" s="64">
        <v>5</v>
      </c>
    </row>
    <row r="286" spans="1:47" s="125" customFormat="1" ht="15.75">
      <c r="A286" s="96" t="s">
        <v>110</v>
      </c>
      <c r="B286" s="83"/>
      <c r="C286" s="77">
        <v>20</v>
      </c>
      <c r="D286" s="77">
        <v>9</v>
      </c>
      <c r="E286" s="77">
        <v>6</v>
      </c>
      <c r="F286" s="78"/>
      <c r="G286" s="78">
        <v>1</v>
      </c>
      <c r="H286" s="78">
        <v>2</v>
      </c>
      <c r="I286" s="78">
        <v>1</v>
      </c>
      <c r="J286" s="78">
        <v>1</v>
      </c>
      <c r="K286" s="78">
        <v>20</v>
      </c>
      <c r="L286" s="78"/>
      <c r="M286" s="74">
        <v>5</v>
      </c>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row>
    <row r="287" spans="1:13" ht="15.75">
      <c r="A287" s="754" t="s">
        <v>196</v>
      </c>
      <c r="B287" s="62" t="s">
        <v>50</v>
      </c>
      <c r="C287" s="64" t="s">
        <v>118</v>
      </c>
      <c r="D287" s="64" t="s">
        <v>118</v>
      </c>
      <c r="E287" s="64" t="s">
        <v>118</v>
      </c>
      <c r="F287" s="64" t="s">
        <v>118</v>
      </c>
      <c r="G287" s="64" t="s">
        <v>118</v>
      </c>
      <c r="H287" s="64" t="s">
        <v>118</v>
      </c>
      <c r="I287" s="64" t="s">
        <v>118</v>
      </c>
      <c r="J287" s="64" t="s">
        <v>118</v>
      </c>
      <c r="K287" s="64" t="s">
        <v>118</v>
      </c>
      <c r="L287" s="64" t="s">
        <v>118</v>
      </c>
      <c r="M287" s="64" t="s">
        <v>118</v>
      </c>
    </row>
    <row r="288" spans="1:13" ht="15.75">
      <c r="A288" s="755"/>
      <c r="B288" s="62" t="s">
        <v>51</v>
      </c>
      <c r="C288" s="64">
        <v>1</v>
      </c>
      <c r="D288" s="64"/>
      <c r="E288" s="65"/>
      <c r="F288" s="12"/>
      <c r="G288" s="12"/>
      <c r="H288" s="60">
        <v>1</v>
      </c>
      <c r="I288" s="12"/>
      <c r="J288" s="12"/>
      <c r="K288" s="12"/>
      <c r="L288" s="12"/>
      <c r="M288" s="62"/>
    </row>
    <row r="289" spans="1:13" ht="15.75">
      <c r="A289" s="755"/>
      <c r="B289" s="62" t="s">
        <v>52</v>
      </c>
      <c r="C289" s="64">
        <v>10</v>
      </c>
      <c r="D289" s="64">
        <v>6</v>
      </c>
      <c r="E289" s="65"/>
      <c r="F289" s="12"/>
      <c r="G289" s="12"/>
      <c r="H289" s="60">
        <v>1</v>
      </c>
      <c r="I289" s="60">
        <v>3</v>
      </c>
      <c r="J289" s="12"/>
      <c r="K289" s="12"/>
      <c r="L289" s="12"/>
      <c r="M289" s="62"/>
    </row>
    <row r="290" spans="1:13" ht="15.75">
      <c r="A290" s="756"/>
      <c r="B290" s="62" t="s">
        <v>53</v>
      </c>
      <c r="C290" s="64">
        <v>1</v>
      </c>
      <c r="D290" s="64"/>
      <c r="E290" s="65"/>
      <c r="F290" s="12"/>
      <c r="G290" s="12"/>
      <c r="H290" s="60">
        <v>1</v>
      </c>
      <c r="I290" s="60"/>
      <c r="J290" s="12"/>
      <c r="K290" s="12"/>
      <c r="L290" s="12"/>
      <c r="M290" s="62"/>
    </row>
    <row r="291" spans="1:47" s="125" customFormat="1" ht="15.75">
      <c r="A291" s="96" t="s">
        <v>110</v>
      </c>
      <c r="B291" s="83"/>
      <c r="C291" s="74">
        <v>12</v>
      </c>
      <c r="D291" s="74">
        <v>6</v>
      </c>
      <c r="E291" s="82"/>
      <c r="F291" s="131"/>
      <c r="G291" s="131"/>
      <c r="H291" s="75">
        <v>3</v>
      </c>
      <c r="I291" s="75">
        <v>3</v>
      </c>
      <c r="J291" s="131"/>
      <c r="K291" s="131"/>
      <c r="L291" s="131"/>
      <c r="M291" s="74">
        <v>25</v>
      </c>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row>
    <row r="292" spans="1:13" ht="15.75">
      <c r="A292" s="711" t="s">
        <v>197</v>
      </c>
      <c r="B292" s="62" t="s">
        <v>50</v>
      </c>
      <c r="C292" s="64">
        <v>15</v>
      </c>
      <c r="D292" s="64">
        <v>6</v>
      </c>
      <c r="E292" s="64">
        <v>6</v>
      </c>
      <c r="F292" s="60">
        <v>0</v>
      </c>
      <c r="G292" s="60">
        <v>0</v>
      </c>
      <c r="H292" s="60">
        <v>2</v>
      </c>
      <c r="I292" s="60">
        <v>0</v>
      </c>
      <c r="J292" s="60">
        <v>1</v>
      </c>
      <c r="K292" s="60">
        <v>15</v>
      </c>
      <c r="L292" s="60">
        <v>3</v>
      </c>
      <c r="M292" s="64"/>
    </row>
    <row r="293" spans="1:13" ht="15.75">
      <c r="A293" s="744"/>
      <c r="B293" s="62" t="s">
        <v>51</v>
      </c>
      <c r="C293" s="64">
        <v>6</v>
      </c>
      <c r="D293" s="64">
        <v>0</v>
      </c>
      <c r="E293" s="64">
        <v>0</v>
      </c>
      <c r="F293" s="60">
        <v>0</v>
      </c>
      <c r="G293" s="60">
        <v>1</v>
      </c>
      <c r="H293" s="60">
        <v>3</v>
      </c>
      <c r="I293" s="60">
        <v>2</v>
      </c>
      <c r="J293" s="60">
        <v>0</v>
      </c>
      <c r="K293" s="60">
        <v>6</v>
      </c>
      <c r="L293" s="60">
        <v>0</v>
      </c>
      <c r="M293" s="64"/>
    </row>
    <row r="294" spans="1:13" ht="15.75">
      <c r="A294" s="744"/>
      <c r="B294" s="62" t="s">
        <v>52</v>
      </c>
      <c r="C294" s="64"/>
      <c r="D294" s="64"/>
      <c r="E294" s="64"/>
      <c r="F294" s="60"/>
      <c r="G294" s="60"/>
      <c r="H294" s="60"/>
      <c r="I294" s="60"/>
      <c r="J294" s="60"/>
      <c r="K294" s="60"/>
      <c r="L294" s="60"/>
      <c r="M294" s="64"/>
    </row>
    <row r="295" spans="1:13" ht="15.75">
      <c r="A295" s="745"/>
      <c r="B295" s="62" t="s">
        <v>53</v>
      </c>
      <c r="C295" s="64"/>
      <c r="D295" s="64"/>
      <c r="E295" s="64"/>
      <c r="F295" s="60"/>
      <c r="G295" s="60"/>
      <c r="H295" s="60"/>
      <c r="I295" s="60"/>
      <c r="J295" s="60"/>
      <c r="K295" s="60"/>
      <c r="L295" s="60"/>
      <c r="M295" s="64">
        <v>20</v>
      </c>
    </row>
    <row r="296" spans="1:47" s="125" customFormat="1" ht="15.75">
      <c r="A296" s="96" t="s">
        <v>110</v>
      </c>
      <c r="B296" s="83"/>
      <c r="C296" s="74">
        <v>21</v>
      </c>
      <c r="D296" s="74">
        <v>6</v>
      </c>
      <c r="E296" s="74">
        <v>6</v>
      </c>
      <c r="F296" s="75"/>
      <c r="G296" s="75">
        <v>1</v>
      </c>
      <c r="H296" s="75">
        <v>5</v>
      </c>
      <c r="I296" s="75">
        <v>2</v>
      </c>
      <c r="J296" s="75">
        <v>1</v>
      </c>
      <c r="K296" s="75">
        <v>21</v>
      </c>
      <c r="L296" s="75">
        <v>3</v>
      </c>
      <c r="M296" s="74">
        <v>20</v>
      </c>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row>
    <row r="297" spans="1:13" ht="15.75">
      <c r="A297" s="711" t="s">
        <v>198</v>
      </c>
      <c r="B297" s="62" t="s">
        <v>50</v>
      </c>
      <c r="C297" s="64"/>
      <c r="D297" s="64"/>
      <c r="E297" s="64"/>
      <c r="F297" s="60"/>
      <c r="G297" s="60"/>
      <c r="H297" s="60"/>
      <c r="I297" s="60"/>
      <c r="J297" s="60"/>
      <c r="K297" s="60"/>
      <c r="L297" s="60"/>
      <c r="M297" s="116"/>
    </row>
    <row r="298" spans="1:13" ht="15.75">
      <c r="A298" s="744"/>
      <c r="B298" s="62" t="s">
        <v>51</v>
      </c>
      <c r="C298" s="64"/>
      <c r="D298" s="64"/>
      <c r="E298" s="64"/>
      <c r="F298" s="60"/>
      <c r="G298" s="60"/>
      <c r="H298" s="60"/>
      <c r="I298" s="60"/>
      <c r="J298" s="60"/>
      <c r="K298" s="60"/>
      <c r="L298" s="60"/>
      <c r="M298" s="64"/>
    </row>
    <row r="299" spans="1:13" ht="15.75">
      <c r="A299" s="744"/>
      <c r="B299" s="62" t="s">
        <v>52</v>
      </c>
      <c r="C299" s="64">
        <v>17</v>
      </c>
      <c r="D299" s="64">
        <v>1</v>
      </c>
      <c r="E299" s="117">
        <v>0</v>
      </c>
      <c r="F299" s="116">
        <v>0</v>
      </c>
      <c r="G299" s="116">
        <v>0</v>
      </c>
      <c r="H299" s="60">
        <v>4</v>
      </c>
      <c r="I299" s="60">
        <v>3</v>
      </c>
      <c r="J299" s="60">
        <v>9</v>
      </c>
      <c r="K299" s="60">
        <v>17</v>
      </c>
      <c r="L299" s="116">
        <v>0</v>
      </c>
      <c r="M299" s="117">
        <v>0</v>
      </c>
    </row>
    <row r="300" spans="1:13" ht="15.75">
      <c r="A300" s="745"/>
      <c r="B300" s="62" t="s">
        <v>53</v>
      </c>
      <c r="C300" s="64">
        <v>10</v>
      </c>
      <c r="D300" s="64">
        <v>9</v>
      </c>
      <c r="E300" s="117">
        <v>0</v>
      </c>
      <c r="F300" s="116">
        <v>0</v>
      </c>
      <c r="G300" s="116">
        <v>0</v>
      </c>
      <c r="H300" s="116">
        <v>0</v>
      </c>
      <c r="I300" s="60">
        <v>1</v>
      </c>
      <c r="J300" s="116">
        <v>0</v>
      </c>
      <c r="K300" s="60">
        <v>10</v>
      </c>
      <c r="L300" s="116">
        <v>0</v>
      </c>
      <c r="M300" s="64">
        <v>10</v>
      </c>
    </row>
    <row r="301" spans="1:47" s="125" customFormat="1" ht="15.75">
      <c r="A301" s="96" t="s">
        <v>110</v>
      </c>
      <c r="B301" s="83"/>
      <c r="C301" s="74">
        <v>27</v>
      </c>
      <c r="D301" s="74">
        <v>10</v>
      </c>
      <c r="E301" s="132">
        <v>0</v>
      </c>
      <c r="F301" s="133">
        <v>0</v>
      </c>
      <c r="G301" s="133">
        <v>0</v>
      </c>
      <c r="H301" s="75">
        <v>4</v>
      </c>
      <c r="I301" s="75">
        <v>4</v>
      </c>
      <c r="J301" s="75">
        <v>9</v>
      </c>
      <c r="K301" s="75">
        <v>27</v>
      </c>
      <c r="L301" s="133">
        <v>0</v>
      </c>
      <c r="M301" s="74">
        <v>10</v>
      </c>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row>
    <row r="302" spans="1:13" ht="15.75">
      <c r="A302" s="703" t="s">
        <v>199</v>
      </c>
      <c r="B302" s="62" t="s">
        <v>50</v>
      </c>
      <c r="C302" s="89">
        <v>16</v>
      </c>
      <c r="D302" s="89">
        <v>11</v>
      </c>
      <c r="E302" s="118"/>
      <c r="F302" s="119"/>
      <c r="G302" s="119"/>
      <c r="H302" s="90">
        <v>1</v>
      </c>
      <c r="I302" s="90">
        <v>2</v>
      </c>
      <c r="J302" s="90">
        <v>1</v>
      </c>
      <c r="K302" s="90">
        <v>15</v>
      </c>
      <c r="L302" s="90">
        <v>1</v>
      </c>
      <c r="M302" s="64">
        <v>7</v>
      </c>
    </row>
    <row r="303" spans="1:13" ht="15.75">
      <c r="A303" s="720"/>
      <c r="B303" s="62" t="s">
        <v>51</v>
      </c>
      <c r="C303" s="64"/>
      <c r="D303" s="64"/>
      <c r="E303" s="64"/>
      <c r="F303" s="60"/>
      <c r="G303" s="60"/>
      <c r="H303" s="66"/>
      <c r="I303" s="66"/>
      <c r="J303" s="66"/>
      <c r="K303" s="66"/>
      <c r="L303" s="66"/>
      <c r="M303" s="70"/>
    </row>
    <row r="304" spans="1:13" ht="15.75">
      <c r="A304" s="720"/>
      <c r="B304" s="62" t="s">
        <v>52</v>
      </c>
      <c r="C304" s="64"/>
      <c r="D304" s="64"/>
      <c r="E304" s="64"/>
      <c r="F304" s="60"/>
      <c r="G304" s="60"/>
      <c r="H304" s="66"/>
      <c r="I304" s="66"/>
      <c r="J304" s="66"/>
      <c r="K304" s="66"/>
      <c r="L304" s="66"/>
      <c r="M304" s="70"/>
    </row>
    <row r="305" spans="1:13" ht="15.75">
      <c r="A305" s="721"/>
      <c r="B305" s="62" t="s">
        <v>53</v>
      </c>
      <c r="C305" s="65"/>
      <c r="D305" s="65"/>
      <c r="E305" s="65"/>
      <c r="F305" s="12"/>
      <c r="G305" s="12"/>
      <c r="H305" s="120"/>
      <c r="I305" s="120"/>
      <c r="J305" s="120"/>
      <c r="K305" s="120"/>
      <c r="L305" s="120"/>
      <c r="M305" s="121"/>
    </row>
    <row r="306" spans="1:47" s="125" customFormat="1" ht="15.75">
      <c r="A306" s="96" t="s">
        <v>110</v>
      </c>
      <c r="B306" s="83"/>
      <c r="C306" s="74">
        <v>16</v>
      </c>
      <c r="D306" s="74">
        <v>11</v>
      </c>
      <c r="E306" s="74"/>
      <c r="F306" s="75"/>
      <c r="G306" s="75"/>
      <c r="H306" s="84">
        <v>1</v>
      </c>
      <c r="I306" s="84">
        <v>2</v>
      </c>
      <c r="J306" s="84">
        <v>1</v>
      </c>
      <c r="K306" s="84">
        <v>15</v>
      </c>
      <c r="L306" s="84">
        <v>1</v>
      </c>
      <c r="M306" s="85">
        <v>7</v>
      </c>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row>
    <row r="307" spans="1:47" s="134" customFormat="1" ht="33" customHeight="1">
      <c r="A307" s="94" t="s">
        <v>216</v>
      </c>
      <c r="B307" s="68"/>
      <c r="C307" s="58">
        <f>C261+C266+C271+C276+C281+C286+C291+C296+C301+C306</f>
        <v>322</v>
      </c>
      <c r="D307" s="58">
        <f>D261+D266+D271+D276+D281+D286+D291+D296+D301+D306</f>
        <v>167</v>
      </c>
      <c r="E307" s="58">
        <f aca="true" t="shared" si="15" ref="E307:J307">E261+E266+E271+E276+E281+E286+E291+E296+E301+E306</f>
        <v>27</v>
      </c>
      <c r="F307" s="58">
        <f t="shared" si="15"/>
        <v>0</v>
      </c>
      <c r="G307" s="58">
        <f t="shared" si="15"/>
        <v>7</v>
      </c>
      <c r="H307" s="58">
        <f t="shared" si="15"/>
        <v>38</v>
      </c>
      <c r="I307" s="58">
        <f t="shared" si="15"/>
        <v>29</v>
      </c>
      <c r="J307" s="58">
        <f t="shared" si="15"/>
        <v>26</v>
      </c>
      <c r="K307" s="58">
        <f>K261+K266+K271+K276+K281+K286+K291+K296+K301+K306</f>
        <v>259</v>
      </c>
      <c r="L307" s="58">
        <f>L261+L266+L271+L276+L281+L286+L291+L296+L301+L306</f>
        <v>55</v>
      </c>
      <c r="M307" s="58">
        <f>M261+M266+M271+M276+M281+M286+M291+M296+M301+M306</f>
        <v>108</v>
      </c>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row>
    <row r="308" spans="1:13" ht="42" customHeight="1">
      <c r="A308" s="714" t="s">
        <v>200</v>
      </c>
      <c r="B308" s="715"/>
      <c r="C308" s="715"/>
      <c r="D308" s="715"/>
      <c r="E308" s="715"/>
      <c r="F308" s="715"/>
      <c r="G308" s="715"/>
      <c r="H308" s="715"/>
      <c r="I308" s="715"/>
      <c r="J308" s="715"/>
      <c r="K308" s="715"/>
      <c r="L308" s="715"/>
      <c r="M308" s="716"/>
    </row>
    <row r="309" spans="1:13" ht="15.75">
      <c r="A309" s="717" t="s">
        <v>201</v>
      </c>
      <c r="B309" s="118" t="s">
        <v>50</v>
      </c>
      <c r="C309" s="89">
        <v>39</v>
      </c>
      <c r="D309" s="89">
        <v>26</v>
      </c>
      <c r="E309" s="89">
        <v>0</v>
      </c>
      <c r="F309" s="90">
        <v>0</v>
      </c>
      <c r="G309" s="90">
        <v>0</v>
      </c>
      <c r="H309" s="91">
        <v>0</v>
      </c>
      <c r="I309" s="91">
        <v>0</v>
      </c>
      <c r="J309" s="91">
        <v>0</v>
      </c>
      <c r="K309" s="89">
        <v>39</v>
      </c>
      <c r="L309" s="91">
        <v>11</v>
      </c>
      <c r="M309" s="70">
        <v>0</v>
      </c>
    </row>
    <row r="310" spans="1:13" ht="15.75">
      <c r="A310" s="718"/>
      <c r="B310" s="118" t="s">
        <v>51</v>
      </c>
      <c r="C310" s="89">
        <v>16</v>
      </c>
      <c r="D310" s="89">
        <v>7</v>
      </c>
      <c r="E310" s="89">
        <v>0</v>
      </c>
      <c r="F310" s="90">
        <v>0</v>
      </c>
      <c r="G310" s="90">
        <v>0</v>
      </c>
      <c r="H310" s="91">
        <v>4</v>
      </c>
      <c r="I310" s="91">
        <v>1</v>
      </c>
      <c r="J310" s="91">
        <v>0</v>
      </c>
      <c r="K310" s="89">
        <v>16</v>
      </c>
      <c r="L310" s="91">
        <v>0</v>
      </c>
      <c r="M310" s="70">
        <v>0</v>
      </c>
    </row>
    <row r="311" spans="1:13" ht="15.75">
      <c r="A311" s="718"/>
      <c r="B311" s="118" t="s">
        <v>52</v>
      </c>
      <c r="C311" s="89">
        <v>8</v>
      </c>
      <c r="D311" s="89">
        <v>0</v>
      </c>
      <c r="E311" s="89">
        <v>2</v>
      </c>
      <c r="F311" s="90">
        <v>0</v>
      </c>
      <c r="G311" s="90">
        <v>0</v>
      </c>
      <c r="H311" s="91">
        <v>8</v>
      </c>
      <c r="I311" s="91">
        <v>3</v>
      </c>
      <c r="J311" s="91">
        <v>1</v>
      </c>
      <c r="K311" s="89">
        <v>8</v>
      </c>
      <c r="L311" s="91">
        <v>0</v>
      </c>
      <c r="M311" s="70">
        <v>0</v>
      </c>
    </row>
    <row r="312" spans="1:13" ht="15.75">
      <c r="A312" s="719"/>
      <c r="B312" s="700" t="s">
        <v>53</v>
      </c>
      <c r="C312" s="89">
        <v>0</v>
      </c>
      <c r="D312" s="89">
        <v>0</v>
      </c>
      <c r="E312" s="89">
        <v>0</v>
      </c>
      <c r="F312" s="90">
        <v>0</v>
      </c>
      <c r="G312" s="90">
        <v>0</v>
      </c>
      <c r="H312" s="91">
        <v>0</v>
      </c>
      <c r="I312" s="91">
        <v>0</v>
      </c>
      <c r="J312" s="91">
        <v>0</v>
      </c>
      <c r="K312" s="89">
        <v>0</v>
      </c>
      <c r="L312" s="91">
        <v>0</v>
      </c>
      <c r="M312" s="70">
        <v>15</v>
      </c>
    </row>
    <row r="313" spans="1:47" s="125" customFormat="1" ht="15.75">
      <c r="A313" s="96" t="s">
        <v>110</v>
      </c>
      <c r="B313" s="142"/>
      <c r="C313" s="77">
        <v>63</v>
      </c>
      <c r="D313" s="77">
        <v>33</v>
      </c>
      <c r="E313" s="77">
        <v>2</v>
      </c>
      <c r="F313" s="78">
        <v>0</v>
      </c>
      <c r="G313" s="78">
        <v>0</v>
      </c>
      <c r="H313" s="97">
        <v>12</v>
      </c>
      <c r="I313" s="97">
        <v>4</v>
      </c>
      <c r="J313" s="97">
        <v>1</v>
      </c>
      <c r="K313" s="97">
        <v>63</v>
      </c>
      <c r="L313" s="97">
        <v>11</v>
      </c>
      <c r="M313" s="85">
        <v>15</v>
      </c>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row>
    <row r="314" spans="1:13" ht="15.75">
      <c r="A314" s="746" t="s">
        <v>202</v>
      </c>
      <c r="B314" s="118" t="s">
        <v>50</v>
      </c>
      <c r="C314" s="89"/>
      <c r="D314" s="89">
        <v>6</v>
      </c>
      <c r="E314" s="89"/>
      <c r="F314" s="90"/>
      <c r="G314" s="90"/>
      <c r="H314" s="90">
        <v>1</v>
      </c>
      <c r="I314" s="90"/>
      <c r="J314" s="90"/>
      <c r="K314" s="90">
        <v>7</v>
      </c>
      <c r="L314" s="90">
        <v>8</v>
      </c>
      <c r="M314" s="101"/>
    </row>
    <row r="315" spans="1:13" ht="31.5">
      <c r="A315" s="747"/>
      <c r="B315" s="118" t="s">
        <v>51</v>
      </c>
      <c r="C315" s="89"/>
      <c r="D315" s="89">
        <v>3</v>
      </c>
      <c r="E315" s="89"/>
      <c r="F315" s="90"/>
      <c r="G315" s="90">
        <v>1</v>
      </c>
      <c r="H315" s="90">
        <v>6</v>
      </c>
      <c r="I315" s="90">
        <v>2</v>
      </c>
      <c r="J315" s="90" t="s">
        <v>203</v>
      </c>
      <c r="K315" s="90">
        <v>13</v>
      </c>
      <c r="L315" s="90"/>
      <c r="M315" s="101"/>
    </row>
    <row r="316" spans="1:13" ht="15.75">
      <c r="A316" s="747"/>
      <c r="B316" s="118" t="s">
        <v>52</v>
      </c>
      <c r="C316" s="89"/>
      <c r="D316" s="89">
        <v>10</v>
      </c>
      <c r="E316" s="89"/>
      <c r="F316" s="90"/>
      <c r="G316" s="90">
        <v>7</v>
      </c>
      <c r="H316" s="90">
        <v>1</v>
      </c>
      <c r="I316" s="90">
        <v>2</v>
      </c>
      <c r="J316" s="90"/>
      <c r="K316" s="90">
        <v>20</v>
      </c>
      <c r="L316" s="90"/>
      <c r="M316" s="101"/>
    </row>
    <row r="317" spans="1:13" ht="15.75">
      <c r="A317" s="748"/>
      <c r="B317" s="118" t="s">
        <v>53</v>
      </c>
      <c r="C317" s="89"/>
      <c r="D317" s="89"/>
      <c r="E317" s="89"/>
      <c r="F317" s="90"/>
      <c r="G317" s="90"/>
      <c r="H317" s="90"/>
      <c r="I317" s="90"/>
      <c r="J317" s="90"/>
      <c r="K317" s="90"/>
      <c r="L317" s="90"/>
      <c r="M317" s="101"/>
    </row>
    <row r="318" spans="1:47" s="125" customFormat="1" ht="15.75">
      <c r="A318" s="96" t="s">
        <v>110</v>
      </c>
      <c r="B318" s="77"/>
      <c r="C318" s="77">
        <v>48</v>
      </c>
      <c r="D318" s="77">
        <v>19</v>
      </c>
      <c r="E318" s="77">
        <v>0</v>
      </c>
      <c r="F318" s="78">
        <v>0</v>
      </c>
      <c r="G318" s="78">
        <v>8</v>
      </c>
      <c r="H318" s="78">
        <v>8</v>
      </c>
      <c r="I318" s="78">
        <v>4</v>
      </c>
      <c r="J318" s="78"/>
      <c r="K318" s="78">
        <v>40</v>
      </c>
      <c r="L318" s="78">
        <v>8</v>
      </c>
      <c r="M318" s="123">
        <v>28</v>
      </c>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row>
    <row r="319" spans="1:13" ht="15.75">
      <c r="A319" s="717" t="s">
        <v>204</v>
      </c>
      <c r="B319" s="118" t="s">
        <v>50</v>
      </c>
      <c r="C319" s="89">
        <v>29</v>
      </c>
      <c r="D319" s="89">
        <v>15</v>
      </c>
      <c r="E319" s="89">
        <v>2</v>
      </c>
      <c r="F319" s="90">
        <v>0</v>
      </c>
      <c r="G319" s="90">
        <v>2</v>
      </c>
      <c r="H319" s="91">
        <v>3</v>
      </c>
      <c r="I319" s="91">
        <v>1</v>
      </c>
      <c r="J319" s="91">
        <v>0</v>
      </c>
      <c r="K319" s="91">
        <v>23</v>
      </c>
      <c r="L319" s="91">
        <v>6</v>
      </c>
      <c r="M319" s="70"/>
    </row>
    <row r="320" spans="1:13" ht="15.75">
      <c r="A320" s="718"/>
      <c r="B320" s="136" t="s">
        <v>51</v>
      </c>
      <c r="C320" s="89">
        <v>29</v>
      </c>
      <c r="D320" s="89">
        <v>15</v>
      </c>
      <c r="E320" s="89">
        <v>2</v>
      </c>
      <c r="F320" s="90">
        <v>0</v>
      </c>
      <c r="G320" s="90">
        <v>0</v>
      </c>
      <c r="H320" s="91">
        <v>10</v>
      </c>
      <c r="I320" s="91">
        <v>3</v>
      </c>
      <c r="J320" s="91">
        <v>0</v>
      </c>
      <c r="K320" s="91">
        <v>27</v>
      </c>
      <c r="L320" s="91">
        <v>2</v>
      </c>
      <c r="M320" s="70"/>
    </row>
    <row r="321" spans="1:13" ht="15.75">
      <c r="A321" s="718"/>
      <c r="B321" s="136" t="s">
        <v>52</v>
      </c>
      <c r="C321" s="89">
        <v>11</v>
      </c>
      <c r="D321" s="89">
        <v>5</v>
      </c>
      <c r="E321" s="89">
        <v>0</v>
      </c>
      <c r="F321" s="90">
        <v>0</v>
      </c>
      <c r="G321" s="90">
        <v>0</v>
      </c>
      <c r="H321" s="91">
        <v>6</v>
      </c>
      <c r="I321" s="91">
        <v>1</v>
      </c>
      <c r="J321" s="91">
        <v>0</v>
      </c>
      <c r="K321" s="91">
        <v>11</v>
      </c>
      <c r="L321" s="91">
        <v>0</v>
      </c>
      <c r="M321" s="70"/>
    </row>
    <row r="322" spans="1:13" ht="15.75">
      <c r="A322" s="719"/>
      <c r="B322" s="136" t="s">
        <v>53</v>
      </c>
      <c r="C322" s="89">
        <v>0</v>
      </c>
      <c r="D322" s="89">
        <v>0</v>
      </c>
      <c r="E322" s="89">
        <v>0</v>
      </c>
      <c r="F322" s="90">
        <v>0</v>
      </c>
      <c r="G322" s="90">
        <v>0</v>
      </c>
      <c r="H322" s="91">
        <v>0</v>
      </c>
      <c r="I322" s="91">
        <v>0</v>
      </c>
      <c r="J322" s="91">
        <v>0</v>
      </c>
      <c r="K322" s="91">
        <v>0</v>
      </c>
      <c r="L322" s="91">
        <v>0</v>
      </c>
      <c r="M322" s="70">
        <v>15</v>
      </c>
    </row>
    <row r="323" spans="1:47" s="125" customFormat="1" ht="15.75">
      <c r="A323" s="96" t="s">
        <v>110</v>
      </c>
      <c r="B323" s="142"/>
      <c r="C323" s="77">
        <v>69</v>
      </c>
      <c r="D323" s="77">
        <v>35</v>
      </c>
      <c r="E323" s="77">
        <v>4</v>
      </c>
      <c r="F323" s="78">
        <v>0</v>
      </c>
      <c r="G323" s="78">
        <v>2</v>
      </c>
      <c r="H323" s="97">
        <v>19</v>
      </c>
      <c r="I323" s="97">
        <v>5</v>
      </c>
      <c r="J323" s="97">
        <v>0</v>
      </c>
      <c r="K323" s="97">
        <v>61</v>
      </c>
      <c r="L323" s="97">
        <v>8</v>
      </c>
      <c r="M323" s="85">
        <v>15</v>
      </c>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row>
    <row r="324" spans="1:13" ht="15.75">
      <c r="A324" s="760" t="s">
        <v>205</v>
      </c>
      <c r="B324" s="136" t="s">
        <v>50</v>
      </c>
      <c r="C324" s="89">
        <v>1</v>
      </c>
      <c r="D324" s="89">
        <v>1</v>
      </c>
      <c r="E324" s="89"/>
      <c r="F324" s="90"/>
      <c r="G324" s="90"/>
      <c r="H324" s="91"/>
      <c r="I324" s="91"/>
      <c r="J324" s="91"/>
      <c r="K324" s="91">
        <v>1</v>
      </c>
      <c r="L324" s="91"/>
      <c r="M324" s="70"/>
    </row>
    <row r="325" spans="1:13" ht="15.75">
      <c r="A325" s="720"/>
      <c r="B325" s="136" t="s">
        <v>51</v>
      </c>
      <c r="C325" s="89">
        <v>18</v>
      </c>
      <c r="D325" s="89">
        <v>11</v>
      </c>
      <c r="E325" s="89">
        <v>2</v>
      </c>
      <c r="F325" s="90"/>
      <c r="G325" s="90"/>
      <c r="H325" s="91">
        <v>3</v>
      </c>
      <c r="I325" s="91">
        <v>2</v>
      </c>
      <c r="J325" s="91"/>
      <c r="K325" s="91">
        <v>16</v>
      </c>
      <c r="L325" s="91">
        <v>2</v>
      </c>
      <c r="M325" s="70"/>
    </row>
    <row r="326" spans="1:13" ht="15.75">
      <c r="A326" s="720"/>
      <c r="B326" s="136" t="s">
        <v>52</v>
      </c>
      <c r="C326" s="89">
        <v>6</v>
      </c>
      <c r="D326" s="89"/>
      <c r="E326" s="89">
        <v>1</v>
      </c>
      <c r="F326" s="90"/>
      <c r="G326" s="90"/>
      <c r="H326" s="91">
        <v>4</v>
      </c>
      <c r="I326" s="91">
        <v>1</v>
      </c>
      <c r="J326" s="91"/>
      <c r="K326" s="91">
        <v>6</v>
      </c>
      <c r="L326" s="91"/>
      <c r="M326" s="70"/>
    </row>
    <row r="327" spans="1:13" ht="15.75">
      <c r="A327" s="721"/>
      <c r="B327" s="136" t="s">
        <v>53</v>
      </c>
      <c r="C327" s="89">
        <v>22</v>
      </c>
      <c r="D327" s="89">
        <v>3</v>
      </c>
      <c r="E327" s="89">
        <v>8</v>
      </c>
      <c r="F327" s="90"/>
      <c r="G327" s="90">
        <v>1</v>
      </c>
      <c r="H327" s="91">
        <v>7</v>
      </c>
      <c r="I327" s="91">
        <v>3</v>
      </c>
      <c r="J327" s="91"/>
      <c r="K327" s="91">
        <v>22</v>
      </c>
      <c r="L327" s="91"/>
      <c r="M327" s="70"/>
    </row>
    <row r="328" spans="1:47" s="125" customFormat="1" ht="15.75">
      <c r="A328" s="96" t="s">
        <v>110</v>
      </c>
      <c r="B328" s="142"/>
      <c r="C328" s="77">
        <v>47</v>
      </c>
      <c r="D328" s="77">
        <v>15</v>
      </c>
      <c r="E328" s="77">
        <v>11</v>
      </c>
      <c r="F328" s="78"/>
      <c r="G328" s="78">
        <v>1</v>
      </c>
      <c r="H328" s="97">
        <v>14</v>
      </c>
      <c r="I328" s="97">
        <v>6</v>
      </c>
      <c r="J328" s="97"/>
      <c r="K328" s="97">
        <v>45</v>
      </c>
      <c r="L328" s="97">
        <v>2</v>
      </c>
      <c r="M328" s="85">
        <v>35</v>
      </c>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row>
    <row r="329" spans="1:13" ht="15.75">
      <c r="A329" s="717" t="s">
        <v>206</v>
      </c>
      <c r="B329" s="136" t="s">
        <v>50</v>
      </c>
      <c r="C329" s="89">
        <v>27</v>
      </c>
      <c r="D329" s="89">
        <v>13</v>
      </c>
      <c r="E329" s="89"/>
      <c r="F329" s="90"/>
      <c r="G329" s="90"/>
      <c r="H329" s="91"/>
      <c r="I329" s="91"/>
      <c r="J329" s="91"/>
      <c r="K329" s="91">
        <v>13</v>
      </c>
      <c r="L329" s="91">
        <v>14</v>
      </c>
      <c r="M329" s="70"/>
    </row>
    <row r="330" spans="1:13" ht="31.5">
      <c r="A330" s="718"/>
      <c r="B330" s="136" t="s">
        <v>51</v>
      </c>
      <c r="C330" s="89">
        <v>16</v>
      </c>
      <c r="D330" s="89">
        <v>2</v>
      </c>
      <c r="E330" s="89"/>
      <c r="F330" s="90"/>
      <c r="G330" s="90">
        <v>3</v>
      </c>
      <c r="H330" s="91">
        <v>6</v>
      </c>
      <c r="I330" s="91"/>
      <c r="J330" s="91" t="s">
        <v>207</v>
      </c>
      <c r="K330" s="91">
        <v>13</v>
      </c>
      <c r="L330" s="91">
        <v>3</v>
      </c>
      <c r="M330" s="70"/>
    </row>
    <row r="331" spans="1:13" ht="15.75">
      <c r="A331" s="718"/>
      <c r="B331" s="136" t="s">
        <v>52</v>
      </c>
      <c r="C331" s="89">
        <v>3</v>
      </c>
      <c r="D331" s="89">
        <v>1</v>
      </c>
      <c r="E331" s="89"/>
      <c r="F331" s="90"/>
      <c r="G331" s="90"/>
      <c r="H331" s="91">
        <v>1</v>
      </c>
      <c r="I331" s="91"/>
      <c r="J331" s="91"/>
      <c r="K331" s="91">
        <v>2</v>
      </c>
      <c r="L331" s="91">
        <v>1</v>
      </c>
      <c r="M331" s="70"/>
    </row>
    <row r="332" spans="1:13" ht="15.75">
      <c r="A332" s="719"/>
      <c r="B332" s="136" t="s">
        <v>53</v>
      </c>
      <c r="C332" s="89">
        <v>5</v>
      </c>
      <c r="D332" s="89"/>
      <c r="E332" s="89"/>
      <c r="F332" s="90"/>
      <c r="G332" s="90"/>
      <c r="H332" s="91">
        <v>1</v>
      </c>
      <c r="I332" s="91">
        <v>4</v>
      </c>
      <c r="J332" s="91"/>
      <c r="K332" s="91">
        <v>5</v>
      </c>
      <c r="L332" s="91"/>
      <c r="M332" s="70"/>
    </row>
    <row r="333" spans="1:47" s="125" customFormat="1" ht="15.75">
      <c r="A333" s="96" t="s">
        <v>110</v>
      </c>
      <c r="B333" s="142"/>
      <c r="C333" s="77">
        <f>SUM(C329:C332)</f>
        <v>51</v>
      </c>
      <c r="D333" s="77">
        <f aca="true" t="shared" si="16" ref="D333:L333">SUM(D329:D332)</f>
        <v>16</v>
      </c>
      <c r="E333" s="77">
        <f t="shared" si="16"/>
        <v>0</v>
      </c>
      <c r="F333" s="77">
        <f t="shared" si="16"/>
        <v>0</v>
      </c>
      <c r="G333" s="77">
        <f t="shared" si="16"/>
        <v>3</v>
      </c>
      <c r="H333" s="77">
        <f t="shared" si="16"/>
        <v>8</v>
      </c>
      <c r="I333" s="77">
        <f t="shared" si="16"/>
        <v>4</v>
      </c>
      <c r="J333" s="77">
        <v>2</v>
      </c>
      <c r="K333" s="77">
        <f>SUM(K329:K332)</f>
        <v>33</v>
      </c>
      <c r="L333" s="77">
        <f t="shared" si="16"/>
        <v>18</v>
      </c>
      <c r="M333" s="85"/>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row>
    <row r="334" spans="1:13" ht="15.75">
      <c r="A334" s="717" t="s">
        <v>208</v>
      </c>
      <c r="B334" s="136" t="s">
        <v>50</v>
      </c>
      <c r="C334" s="89">
        <v>61</v>
      </c>
      <c r="D334" s="89">
        <v>29</v>
      </c>
      <c r="E334" s="89">
        <v>23</v>
      </c>
      <c r="F334" s="90">
        <v>0</v>
      </c>
      <c r="G334" s="90">
        <v>1</v>
      </c>
      <c r="H334" s="90">
        <v>8</v>
      </c>
      <c r="I334" s="90">
        <v>0</v>
      </c>
      <c r="J334" s="90"/>
      <c r="K334" s="90">
        <v>0</v>
      </c>
      <c r="L334" s="90">
        <v>61</v>
      </c>
      <c r="M334" s="101"/>
    </row>
    <row r="335" spans="1:13" ht="15.75">
      <c r="A335" s="718"/>
      <c r="B335" s="136" t="s">
        <v>51</v>
      </c>
      <c r="C335" s="89">
        <v>17</v>
      </c>
      <c r="D335" s="89">
        <v>8</v>
      </c>
      <c r="E335" s="89">
        <v>3</v>
      </c>
      <c r="F335" s="90">
        <v>0</v>
      </c>
      <c r="G335" s="90">
        <v>0</v>
      </c>
      <c r="H335" s="90">
        <v>4</v>
      </c>
      <c r="I335" s="90">
        <v>2</v>
      </c>
      <c r="J335" s="90"/>
      <c r="K335" s="90">
        <v>9</v>
      </c>
      <c r="L335" s="90">
        <v>8</v>
      </c>
      <c r="M335" s="101"/>
    </row>
    <row r="336" spans="1:13" ht="15.75">
      <c r="A336" s="718"/>
      <c r="B336" s="136" t="s">
        <v>52</v>
      </c>
      <c r="C336" s="89">
        <v>7</v>
      </c>
      <c r="D336" s="89">
        <v>0</v>
      </c>
      <c r="E336" s="89">
        <v>4</v>
      </c>
      <c r="F336" s="90">
        <v>0</v>
      </c>
      <c r="G336" s="90">
        <v>0</v>
      </c>
      <c r="H336" s="90">
        <v>2</v>
      </c>
      <c r="I336" s="90">
        <v>1</v>
      </c>
      <c r="J336" s="90"/>
      <c r="K336" s="137">
        <v>7</v>
      </c>
      <c r="L336" s="90">
        <v>0</v>
      </c>
      <c r="M336" s="101"/>
    </row>
    <row r="337" spans="1:13" ht="15.75">
      <c r="A337" s="719"/>
      <c r="B337" s="136" t="s">
        <v>53</v>
      </c>
      <c r="C337" s="89">
        <v>11</v>
      </c>
      <c r="D337" s="89">
        <v>0</v>
      </c>
      <c r="E337" s="89">
        <v>0</v>
      </c>
      <c r="F337" s="90">
        <v>0</v>
      </c>
      <c r="G337" s="90">
        <v>1</v>
      </c>
      <c r="H337" s="90">
        <v>7</v>
      </c>
      <c r="I337" s="90">
        <v>3</v>
      </c>
      <c r="J337" s="90"/>
      <c r="K337" s="90">
        <v>11</v>
      </c>
      <c r="L337" s="90">
        <v>0</v>
      </c>
      <c r="M337" s="138">
        <v>100</v>
      </c>
    </row>
    <row r="338" spans="1:47" s="125" customFormat="1" ht="15.75">
      <c r="A338" s="96" t="s">
        <v>110</v>
      </c>
      <c r="B338" s="77"/>
      <c r="C338" s="77">
        <v>96</v>
      </c>
      <c r="D338" s="77">
        <v>37</v>
      </c>
      <c r="E338" s="77">
        <v>30</v>
      </c>
      <c r="F338" s="78">
        <v>0</v>
      </c>
      <c r="G338" s="78">
        <v>2</v>
      </c>
      <c r="H338" s="78">
        <v>21</v>
      </c>
      <c r="I338" s="78">
        <v>6</v>
      </c>
      <c r="J338" s="78"/>
      <c r="K338" s="78">
        <v>27</v>
      </c>
      <c r="L338" s="78">
        <v>69</v>
      </c>
      <c r="M338" s="123">
        <v>100</v>
      </c>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row>
    <row r="339" spans="1:13" ht="15.75">
      <c r="A339" s="717" t="s">
        <v>209</v>
      </c>
      <c r="B339" s="136" t="s">
        <v>50</v>
      </c>
      <c r="C339" s="89"/>
      <c r="D339" s="89"/>
      <c r="E339" s="89"/>
      <c r="F339" s="90"/>
      <c r="G339" s="90"/>
      <c r="H339" s="91"/>
      <c r="I339" s="91"/>
      <c r="J339" s="91"/>
      <c r="K339" s="91"/>
      <c r="L339" s="91"/>
      <c r="M339" s="70"/>
    </row>
    <row r="340" spans="1:13" ht="15.75">
      <c r="A340" s="718"/>
      <c r="B340" s="136" t="s">
        <v>51</v>
      </c>
      <c r="C340" s="89"/>
      <c r="D340" s="89"/>
      <c r="E340" s="89"/>
      <c r="F340" s="90"/>
      <c r="G340" s="90"/>
      <c r="H340" s="91"/>
      <c r="I340" s="91"/>
      <c r="J340" s="91"/>
      <c r="K340" s="91"/>
      <c r="L340" s="91"/>
      <c r="M340" s="70"/>
    </row>
    <row r="341" spans="1:13" ht="15.75">
      <c r="A341" s="718"/>
      <c r="B341" s="136" t="s">
        <v>52</v>
      </c>
      <c r="C341" s="89">
        <v>19</v>
      </c>
      <c r="D341" s="89">
        <v>7</v>
      </c>
      <c r="E341" s="89">
        <v>0</v>
      </c>
      <c r="F341" s="90">
        <v>0</v>
      </c>
      <c r="G341" s="90">
        <v>3</v>
      </c>
      <c r="H341" s="91">
        <v>6</v>
      </c>
      <c r="I341" s="91">
        <v>2</v>
      </c>
      <c r="J341" s="91">
        <v>0</v>
      </c>
      <c r="K341" s="91">
        <v>19</v>
      </c>
      <c r="L341" s="91">
        <v>1</v>
      </c>
      <c r="M341" s="70">
        <v>10</v>
      </c>
    </row>
    <row r="342" spans="1:13" ht="15.75">
      <c r="A342" s="719"/>
      <c r="B342" s="136" t="s">
        <v>53</v>
      </c>
      <c r="C342" s="89"/>
      <c r="D342" s="89"/>
      <c r="E342" s="89"/>
      <c r="F342" s="90"/>
      <c r="G342" s="90"/>
      <c r="H342" s="91"/>
      <c r="I342" s="91"/>
      <c r="J342" s="91"/>
      <c r="K342" s="91"/>
      <c r="L342" s="91"/>
      <c r="M342" s="70"/>
    </row>
    <row r="343" spans="1:47" s="125" customFormat="1" ht="15.75">
      <c r="A343" s="96" t="s">
        <v>110</v>
      </c>
      <c r="B343" s="142"/>
      <c r="C343" s="77">
        <v>19</v>
      </c>
      <c r="D343" s="77">
        <v>7</v>
      </c>
      <c r="E343" s="77">
        <v>0</v>
      </c>
      <c r="F343" s="78">
        <v>0</v>
      </c>
      <c r="G343" s="78">
        <v>3</v>
      </c>
      <c r="H343" s="97">
        <v>6</v>
      </c>
      <c r="I343" s="97">
        <v>2</v>
      </c>
      <c r="J343" s="97">
        <v>0</v>
      </c>
      <c r="K343" s="97">
        <v>19</v>
      </c>
      <c r="L343" s="97">
        <v>1</v>
      </c>
      <c r="M343" s="85">
        <v>10</v>
      </c>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row>
    <row r="344" spans="1:13" ht="15.75">
      <c r="A344" s="757" t="s">
        <v>210</v>
      </c>
      <c r="B344" s="666" t="s">
        <v>50</v>
      </c>
      <c r="C344" s="139"/>
      <c r="D344" s="139"/>
      <c r="E344" s="139"/>
      <c r="F344" s="140"/>
      <c r="G344" s="140"/>
      <c r="H344" s="140"/>
      <c r="I344" s="140"/>
      <c r="J344" s="140"/>
      <c r="K344" s="140"/>
      <c r="L344" s="140"/>
      <c r="M344" s="141"/>
    </row>
    <row r="345" spans="1:13" ht="15.75">
      <c r="A345" s="758"/>
      <c r="B345" s="666" t="s">
        <v>51</v>
      </c>
      <c r="C345" s="139">
        <f>SUM(D345:M345)</f>
        <v>60</v>
      </c>
      <c r="D345" s="139">
        <v>60</v>
      </c>
      <c r="E345" s="139"/>
      <c r="F345" s="140"/>
      <c r="G345" s="140"/>
      <c r="H345" s="140"/>
      <c r="I345" s="140"/>
      <c r="J345" s="140"/>
      <c r="K345" s="140"/>
      <c r="L345" s="140"/>
      <c r="M345" s="141"/>
    </row>
    <row r="346" spans="1:13" ht="15.75">
      <c r="A346" s="758"/>
      <c r="B346" s="666" t="s">
        <v>52</v>
      </c>
      <c r="C346" s="139">
        <f>SUM(D346:M346)</f>
        <v>17</v>
      </c>
      <c r="D346" s="139"/>
      <c r="E346" s="139"/>
      <c r="F346" s="140"/>
      <c r="G346" s="140">
        <v>3</v>
      </c>
      <c r="H346" s="140">
        <v>7</v>
      </c>
      <c r="I346" s="140">
        <v>1</v>
      </c>
      <c r="J346" s="140">
        <v>6</v>
      </c>
      <c r="K346" s="140"/>
      <c r="L346" s="140"/>
      <c r="M346" s="141"/>
    </row>
    <row r="347" spans="1:13" ht="15.75">
      <c r="A347" s="759"/>
      <c r="B347" s="666" t="s">
        <v>53</v>
      </c>
      <c r="C347" s="139">
        <f>SUM(D347:M347)</f>
        <v>4</v>
      </c>
      <c r="D347" s="139"/>
      <c r="E347" s="139"/>
      <c r="F347" s="140"/>
      <c r="G347" s="140"/>
      <c r="H347" s="140">
        <v>1</v>
      </c>
      <c r="I347" s="140">
        <v>3</v>
      </c>
      <c r="J347" s="140"/>
      <c r="K347" s="140"/>
      <c r="L347" s="140"/>
      <c r="M347" s="141"/>
    </row>
    <row r="348" spans="1:47" s="125" customFormat="1" ht="15.75">
      <c r="A348" s="96" t="s">
        <v>110</v>
      </c>
      <c r="B348" s="143"/>
      <c r="C348" s="143">
        <f aca="true" t="shared" si="17" ref="C348:J348">SUM(C344:C347)</f>
        <v>81</v>
      </c>
      <c r="D348" s="143">
        <f t="shared" si="17"/>
        <v>60</v>
      </c>
      <c r="E348" s="143">
        <f t="shared" si="17"/>
        <v>0</v>
      </c>
      <c r="F348" s="143">
        <f t="shared" si="17"/>
        <v>0</v>
      </c>
      <c r="G348" s="143">
        <f t="shared" si="17"/>
        <v>3</v>
      </c>
      <c r="H348" s="143">
        <f t="shared" si="17"/>
        <v>8</v>
      </c>
      <c r="I348" s="143">
        <f t="shared" si="17"/>
        <v>4</v>
      </c>
      <c r="J348" s="143">
        <f t="shared" si="17"/>
        <v>6</v>
      </c>
      <c r="K348" s="143">
        <v>73</v>
      </c>
      <c r="L348" s="143">
        <v>8</v>
      </c>
      <c r="M348" s="143">
        <v>20</v>
      </c>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row>
    <row r="349" spans="1:47" s="134" customFormat="1" ht="30" customHeight="1">
      <c r="A349" s="94" t="s">
        <v>217</v>
      </c>
      <c r="B349" s="144"/>
      <c r="C349" s="145">
        <f>C313+C318+C323+C328+C333+C338+C343+C348</f>
        <v>474</v>
      </c>
      <c r="D349" s="145">
        <f aca="true" t="shared" si="18" ref="D349:M349">D313+D318+D323+D328+D333+D338+D343+D348</f>
        <v>222</v>
      </c>
      <c r="E349" s="145">
        <f t="shared" si="18"/>
        <v>47</v>
      </c>
      <c r="F349" s="145">
        <f t="shared" si="18"/>
        <v>0</v>
      </c>
      <c r="G349" s="145">
        <f t="shared" si="18"/>
        <v>22</v>
      </c>
      <c r="H349" s="145">
        <f t="shared" si="18"/>
        <v>96</v>
      </c>
      <c r="I349" s="145">
        <f t="shared" si="18"/>
        <v>35</v>
      </c>
      <c r="J349" s="145">
        <f t="shared" si="18"/>
        <v>9</v>
      </c>
      <c r="K349" s="145">
        <f t="shared" si="18"/>
        <v>361</v>
      </c>
      <c r="L349" s="145">
        <f t="shared" si="18"/>
        <v>125</v>
      </c>
      <c r="M349" s="145">
        <f t="shared" si="18"/>
        <v>223</v>
      </c>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row>
    <row r="350" spans="1:13" ht="39" customHeight="1">
      <c r="A350" s="714" t="s">
        <v>234</v>
      </c>
      <c r="B350" s="715"/>
      <c r="C350" s="715"/>
      <c r="D350" s="715"/>
      <c r="E350" s="715"/>
      <c r="F350" s="715"/>
      <c r="G350" s="715"/>
      <c r="H350" s="715"/>
      <c r="I350" s="715"/>
      <c r="J350" s="715"/>
      <c r="K350" s="715"/>
      <c r="L350" s="715"/>
      <c r="M350" s="716"/>
    </row>
    <row r="351" spans="1:13" ht="15.75">
      <c r="A351" s="703" t="s">
        <v>218</v>
      </c>
      <c r="B351" s="62" t="s">
        <v>50</v>
      </c>
      <c r="C351" s="64">
        <v>29</v>
      </c>
      <c r="D351" s="64">
        <v>27</v>
      </c>
      <c r="E351" s="64">
        <v>2</v>
      </c>
      <c r="F351" s="60"/>
      <c r="G351" s="60"/>
      <c r="H351" s="66"/>
      <c r="I351" s="66"/>
      <c r="J351" s="66"/>
      <c r="K351" s="66">
        <v>14</v>
      </c>
      <c r="L351" s="66">
        <v>15</v>
      </c>
      <c r="M351" s="70"/>
    </row>
    <row r="352" spans="1:13" ht="38.25">
      <c r="A352" s="704"/>
      <c r="B352" s="62" t="s">
        <v>51</v>
      </c>
      <c r="C352" s="64">
        <v>15</v>
      </c>
      <c r="D352" s="64">
        <v>6</v>
      </c>
      <c r="E352" s="64"/>
      <c r="F352" s="60"/>
      <c r="G352" s="60"/>
      <c r="H352" s="66">
        <v>2</v>
      </c>
      <c r="I352" s="66">
        <v>2</v>
      </c>
      <c r="J352" s="146" t="s">
        <v>219</v>
      </c>
      <c r="K352" s="66">
        <v>6</v>
      </c>
      <c r="L352" s="66">
        <v>9</v>
      </c>
      <c r="M352" s="70"/>
    </row>
    <row r="353" spans="1:13" ht="25.5">
      <c r="A353" s="704"/>
      <c r="B353" s="62" t="s">
        <v>52</v>
      </c>
      <c r="C353" s="64">
        <v>3</v>
      </c>
      <c r="D353" s="64"/>
      <c r="E353" s="64">
        <v>1</v>
      </c>
      <c r="F353" s="60"/>
      <c r="G353" s="60"/>
      <c r="H353" s="66"/>
      <c r="I353" s="66"/>
      <c r="J353" s="146" t="s">
        <v>220</v>
      </c>
      <c r="K353" s="66">
        <v>3</v>
      </c>
      <c r="L353" s="66"/>
      <c r="M353" s="70"/>
    </row>
    <row r="354" spans="1:13" ht="15.75">
      <c r="A354" s="705"/>
      <c r="B354" s="62" t="s">
        <v>53</v>
      </c>
      <c r="C354" s="64">
        <v>3</v>
      </c>
      <c r="D354" s="64"/>
      <c r="E354" s="64"/>
      <c r="F354" s="60"/>
      <c r="G354" s="60"/>
      <c r="H354" s="66">
        <v>1</v>
      </c>
      <c r="I354" s="66">
        <v>2</v>
      </c>
      <c r="J354" s="66"/>
      <c r="K354" s="66">
        <v>3</v>
      </c>
      <c r="L354" s="66"/>
      <c r="M354" s="70"/>
    </row>
    <row r="355" spans="1:47" s="125" customFormat="1" ht="15.75">
      <c r="A355" s="96" t="s">
        <v>110</v>
      </c>
      <c r="B355" s="83"/>
      <c r="C355" s="74">
        <v>51</v>
      </c>
      <c r="D355" s="74">
        <v>33</v>
      </c>
      <c r="E355" s="74">
        <v>3</v>
      </c>
      <c r="F355" s="75"/>
      <c r="G355" s="75"/>
      <c r="H355" s="84">
        <v>3</v>
      </c>
      <c r="I355" s="84">
        <v>4</v>
      </c>
      <c r="J355" s="84">
        <v>6</v>
      </c>
      <c r="K355" s="84">
        <v>26</v>
      </c>
      <c r="L355" s="84">
        <v>24</v>
      </c>
      <c r="M355" s="8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row>
    <row r="356" spans="1:13" ht="38.25">
      <c r="A356" s="703" t="s">
        <v>221</v>
      </c>
      <c r="B356" s="62" t="s">
        <v>50</v>
      </c>
      <c r="C356" s="64">
        <v>89</v>
      </c>
      <c r="D356" s="64">
        <v>48</v>
      </c>
      <c r="E356" s="64">
        <v>48</v>
      </c>
      <c r="F356" s="60"/>
      <c r="G356" s="60">
        <v>1</v>
      </c>
      <c r="H356" s="66">
        <v>8</v>
      </c>
      <c r="I356" s="66">
        <v>4</v>
      </c>
      <c r="J356" s="146" t="s">
        <v>222</v>
      </c>
      <c r="K356" s="66">
        <v>70</v>
      </c>
      <c r="L356" s="66">
        <v>6</v>
      </c>
      <c r="M356" s="70">
        <v>16</v>
      </c>
    </row>
    <row r="357" spans="1:13" ht="15.75">
      <c r="A357" s="704"/>
      <c r="B357" s="62" t="s">
        <v>51</v>
      </c>
      <c r="C357" s="64"/>
      <c r="D357" s="64"/>
      <c r="E357" s="64"/>
      <c r="F357" s="60"/>
      <c r="G357" s="60"/>
      <c r="H357" s="66"/>
      <c r="I357" s="66"/>
      <c r="J357" s="66"/>
      <c r="K357" s="66"/>
      <c r="L357" s="66"/>
      <c r="M357" s="70"/>
    </row>
    <row r="358" spans="1:13" ht="15.75">
      <c r="A358" s="704"/>
      <c r="B358" s="62" t="s">
        <v>52</v>
      </c>
      <c r="C358" s="64"/>
      <c r="D358" s="64"/>
      <c r="E358" s="64"/>
      <c r="F358" s="60"/>
      <c r="G358" s="60"/>
      <c r="H358" s="66"/>
      <c r="I358" s="66"/>
      <c r="J358" s="66"/>
      <c r="K358" s="66"/>
      <c r="L358" s="66"/>
      <c r="M358" s="70"/>
    </row>
    <row r="359" spans="1:13" ht="15.75">
      <c r="A359" s="705"/>
      <c r="B359" s="62" t="s">
        <v>53</v>
      </c>
      <c r="C359" s="64"/>
      <c r="D359" s="64"/>
      <c r="E359" s="64"/>
      <c r="F359" s="60"/>
      <c r="G359" s="60"/>
      <c r="H359" s="66"/>
      <c r="I359" s="66"/>
      <c r="J359" s="66"/>
      <c r="K359" s="66"/>
      <c r="L359" s="66"/>
      <c r="M359" s="70"/>
    </row>
    <row r="360" spans="1:47" s="125" customFormat="1" ht="15.75">
      <c r="A360" s="96" t="s">
        <v>110</v>
      </c>
      <c r="B360" s="83"/>
      <c r="C360" s="74">
        <v>89</v>
      </c>
      <c r="D360" s="74">
        <v>48</v>
      </c>
      <c r="E360" s="74">
        <v>48</v>
      </c>
      <c r="F360" s="75"/>
      <c r="G360" s="75">
        <v>1</v>
      </c>
      <c r="H360" s="84">
        <v>8</v>
      </c>
      <c r="I360" s="84">
        <v>4</v>
      </c>
      <c r="J360" s="84">
        <v>9</v>
      </c>
      <c r="K360" s="84">
        <v>70</v>
      </c>
      <c r="L360" s="84">
        <v>6</v>
      </c>
      <c r="M360" s="85">
        <v>16</v>
      </c>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row>
    <row r="361" spans="1:13" ht="15.75">
      <c r="A361" s="703" t="s">
        <v>223</v>
      </c>
      <c r="B361" s="62" t="s">
        <v>50</v>
      </c>
      <c r="C361" s="64"/>
      <c r="D361" s="64"/>
      <c r="E361" s="64"/>
      <c r="F361" s="60"/>
      <c r="G361" s="60"/>
      <c r="H361" s="66"/>
      <c r="I361" s="66"/>
      <c r="J361" s="66"/>
      <c r="K361" s="66"/>
      <c r="L361" s="66"/>
      <c r="M361" s="70"/>
    </row>
    <row r="362" spans="1:13" ht="15.75">
      <c r="A362" s="704"/>
      <c r="B362" s="62" t="s">
        <v>51</v>
      </c>
      <c r="C362" s="64"/>
      <c r="D362" s="64"/>
      <c r="E362" s="64"/>
      <c r="F362" s="60"/>
      <c r="G362" s="60"/>
      <c r="H362" s="66"/>
      <c r="I362" s="66"/>
      <c r="J362" s="66"/>
      <c r="K362" s="66"/>
      <c r="L362" s="66"/>
      <c r="M362" s="70"/>
    </row>
    <row r="363" spans="1:13" ht="15.75">
      <c r="A363" s="704"/>
      <c r="B363" s="62" t="s">
        <v>52</v>
      </c>
      <c r="C363" s="64"/>
      <c r="D363" s="64"/>
      <c r="E363" s="64"/>
      <c r="F363" s="60"/>
      <c r="G363" s="60"/>
      <c r="H363" s="66"/>
      <c r="I363" s="66"/>
      <c r="J363" s="66"/>
      <c r="K363" s="66"/>
      <c r="L363" s="66"/>
      <c r="M363" s="70"/>
    </row>
    <row r="364" spans="1:13" ht="15.75">
      <c r="A364" s="705"/>
      <c r="B364" s="62" t="s">
        <v>53</v>
      </c>
      <c r="C364" s="64">
        <v>13</v>
      </c>
      <c r="D364" s="64">
        <v>3</v>
      </c>
      <c r="E364" s="64">
        <v>0</v>
      </c>
      <c r="F364" s="60">
        <v>0</v>
      </c>
      <c r="G364" s="60">
        <v>0</v>
      </c>
      <c r="H364" s="66">
        <v>4</v>
      </c>
      <c r="I364" s="66">
        <v>3</v>
      </c>
      <c r="J364" s="146" t="s">
        <v>224</v>
      </c>
      <c r="K364" s="66">
        <v>13</v>
      </c>
      <c r="L364" s="66">
        <v>0</v>
      </c>
      <c r="M364" s="70">
        <v>30</v>
      </c>
    </row>
    <row r="365" spans="1:47" s="125" customFormat="1" ht="15.75">
      <c r="A365" s="96" t="s">
        <v>110</v>
      </c>
      <c r="B365" s="83"/>
      <c r="C365" s="74">
        <v>13</v>
      </c>
      <c r="D365" s="74">
        <v>3</v>
      </c>
      <c r="E365" s="74">
        <v>0</v>
      </c>
      <c r="F365" s="75">
        <v>0</v>
      </c>
      <c r="G365" s="75">
        <v>0</v>
      </c>
      <c r="H365" s="84">
        <v>4</v>
      </c>
      <c r="I365" s="84">
        <v>3</v>
      </c>
      <c r="J365" s="84">
        <v>7</v>
      </c>
      <c r="K365" s="84">
        <v>13</v>
      </c>
      <c r="L365" s="84">
        <v>0</v>
      </c>
      <c r="M365" s="85">
        <v>30</v>
      </c>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row>
    <row r="366" spans="1:13" ht="15.75">
      <c r="A366" s="703" t="s">
        <v>225</v>
      </c>
      <c r="B366" s="62" t="s">
        <v>50</v>
      </c>
      <c r="C366" s="64">
        <v>6</v>
      </c>
      <c r="D366" s="64">
        <v>0</v>
      </c>
      <c r="E366" s="64">
        <v>0</v>
      </c>
      <c r="F366" s="60">
        <v>0</v>
      </c>
      <c r="G366" s="60">
        <v>1</v>
      </c>
      <c r="H366" s="66">
        <v>2</v>
      </c>
      <c r="I366" s="66">
        <v>3</v>
      </c>
      <c r="J366" s="66">
        <v>0</v>
      </c>
      <c r="K366" s="66">
        <v>6</v>
      </c>
      <c r="L366" s="66">
        <v>0</v>
      </c>
      <c r="M366" s="70">
        <v>28</v>
      </c>
    </row>
    <row r="367" spans="1:13" ht="15.75">
      <c r="A367" s="704"/>
      <c r="B367" s="62" t="s">
        <v>51</v>
      </c>
      <c r="C367" s="64"/>
      <c r="D367" s="64"/>
      <c r="E367" s="64"/>
      <c r="F367" s="60"/>
      <c r="G367" s="60"/>
      <c r="H367" s="66"/>
      <c r="I367" s="66"/>
      <c r="J367" s="66"/>
      <c r="K367" s="66"/>
      <c r="L367" s="66"/>
      <c r="M367" s="70"/>
    </row>
    <row r="368" spans="1:13" ht="15.75">
      <c r="A368" s="704"/>
      <c r="B368" s="62" t="s">
        <v>52</v>
      </c>
      <c r="C368" s="64"/>
      <c r="D368" s="64"/>
      <c r="E368" s="64"/>
      <c r="F368" s="60"/>
      <c r="G368" s="60"/>
      <c r="H368" s="66"/>
      <c r="I368" s="66"/>
      <c r="J368" s="66"/>
      <c r="K368" s="66"/>
      <c r="L368" s="66"/>
      <c r="M368" s="70"/>
    </row>
    <row r="369" spans="1:13" ht="15.75">
      <c r="A369" s="705"/>
      <c r="B369" s="62" t="s">
        <v>53</v>
      </c>
      <c r="C369" s="64"/>
      <c r="D369" s="64"/>
      <c r="E369" s="64"/>
      <c r="F369" s="60"/>
      <c r="G369" s="60"/>
      <c r="H369" s="66"/>
      <c r="I369" s="66"/>
      <c r="J369" s="66"/>
      <c r="K369" s="66"/>
      <c r="L369" s="66"/>
      <c r="M369" s="70"/>
    </row>
    <row r="370" spans="1:47" s="125" customFormat="1" ht="15.75">
      <c r="A370" s="96" t="s">
        <v>110</v>
      </c>
      <c r="B370" s="83"/>
      <c r="C370" s="74">
        <v>6</v>
      </c>
      <c r="D370" s="74">
        <v>0</v>
      </c>
      <c r="E370" s="74">
        <v>0</v>
      </c>
      <c r="F370" s="75">
        <v>0</v>
      </c>
      <c r="G370" s="75">
        <v>1</v>
      </c>
      <c r="H370" s="84">
        <v>2</v>
      </c>
      <c r="I370" s="84">
        <v>3</v>
      </c>
      <c r="J370" s="84">
        <v>0</v>
      </c>
      <c r="K370" s="84">
        <v>6</v>
      </c>
      <c r="L370" s="84">
        <v>0</v>
      </c>
      <c r="M370" s="85">
        <v>28</v>
      </c>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row>
    <row r="371" spans="1:13" ht="15.75">
      <c r="A371" s="703" t="s">
        <v>226</v>
      </c>
      <c r="B371" s="62" t="s">
        <v>50</v>
      </c>
      <c r="C371" s="63">
        <v>9</v>
      </c>
      <c r="D371" s="63">
        <v>6</v>
      </c>
      <c r="E371" s="63">
        <v>3</v>
      </c>
      <c r="F371" s="61">
        <v>0</v>
      </c>
      <c r="G371" s="61">
        <v>0</v>
      </c>
      <c r="H371" s="147"/>
      <c r="I371" s="66"/>
      <c r="J371" s="66">
        <v>0</v>
      </c>
      <c r="K371" s="66">
        <v>5</v>
      </c>
      <c r="L371" s="66">
        <v>9</v>
      </c>
      <c r="M371" s="70">
        <v>0</v>
      </c>
    </row>
    <row r="372" spans="1:13" ht="15.75">
      <c r="A372" s="704"/>
      <c r="B372" s="62" t="s">
        <v>51</v>
      </c>
      <c r="C372" s="63">
        <v>4</v>
      </c>
      <c r="D372" s="63">
        <v>0</v>
      </c>
      <c r="E372" s="63">
        <v>2</v>
      </c>
      <c r="F372" s="61">
        <v>0</v>
      </c>
      <c r="G372" s="61">
        <v>1</v>
      </c>
      <c r="H372" s="147">
        <v>1</v>
      </c>
      <c r="I372" s="66"/>
      <c r="J372" s="66">
        <v>0</v>
      </c>
      <c r="K372" s="66">
        <v>2</v>
      </c>
      <c r="L372" s="66">
        <v>2</v>
      </c>
      <c r="M372" s="70">
        <v>0</v>
      </c>
    </row>
    <row r="373" spans="1:13" ht="15.75">
      <c r="A373" s="704"/>
      <c r="B373" s="62" t="s">
        <v>52</v>
      </c>
      <c r="C373" s="63">
        <v>1</v>
      </c>
      <c r="D373" s="63">
        <v>0</v>
      </c>
      <c r="E373" s="63"/>
      <c r="F373" s="61">
        <v>0</v>
      </c>
      <c r="G373" s="61">
        <v>0</v>
      </c>
      <c r="H373" s="147"/>
      <c r="I373" s="66">
        <v>1</v>
      </c>
      <c r="J373" s="66">
        <v>0</v>
      </c>
      <c r="K373" s="66">
        <v>1</v>
      </c>
      <c r="L373" s="66">
        <v>0</v>
      </c>
      <c r="M373" s="70">
        <v>0</v>
      </c>
    </row>
    <row r="374" spans="1:13" ht="15.75">
      <c r="A374" s="705"/>
      <c r="B374" s="62" t="s">
        <v>53</v>
      </c>
      <c r="C374" s="63">
        <v>1</v>
      </c>
      <c r="D374" s="63">
        <v>0</v>
      </c>
      <c r="E374" s="63"/>
      <c r="F374" s="61">
        <v>0</v>
      </c>
      <c r="G374" s="61">
        <v>0</v>
      </c>
      <c r="H374" s="147">
        <v>1</v>
      </c>
      <c r="I374" s="66"/>
      <c r="J374" s="66">
        <v>0</v>
      </c>
      <c r="K374" s="66">
        <v>1</v>
      </c>
      <c r="L374" s="66">
        <v>0</v>
      </c>
      <c r="M374" s="70">
        <v>0</v>
      </c>
    </row>
    <row r="375" spans="1:47" s="125" customFormat="1" ht="15.75">
      <c r="A375" s="96" t="s">
        <v>110</v>
      </c>
      <c r="B375" s="83"/>
      <c r="C375" s="157">
        <v>15</v>
      </c>
      <c r="D375" s="157">
        <v>6</v>
      </c>
      <c r="E375" s="157">
        <v>5</v>
      </c>
      <c r="F375" s="158">
        <v>0</v>
      </c>
      <c r="G375" s="158">
        <v>1</v>
      </c>
      <c r="H375" s="159">
        <v>2</v>
      </c>
      <c r="I375" s="84">
        <v>1</v>
      </c>
      <c r="J375" s="84">
        <v>0</v>
      </c>
      <c r="K375" s="84">
        <v>9</v>
      </c>
      <c r="L375" s="84">
        <v>11</v>
      </c>
      <c r="M375" s="85">
        <v>16</v>
      </c>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row>
    <row r="376" spans="1:13" ht="15.75">
      <c r="A376" s="703" t="s">
        <v>227</v>
      </c>
      <c r="B376" s="62" t="s">
        <v>50</v>
      </c>
      <c r="C376" s="735">
        <v>23</v>
      </c>
      <c r="D376" s="761" t="s">
        <v>228</v>
      </c>
      <c r="E376" s="735">
        <v>0</v>
      </c>
      <c r="F376" s="761">
        <v>0</v>
      </c>
      <c r="G376" s="761">
        <v>1</v>
      </c>
      <c r="H376" s="764">
        <v>3</v>
      </c>
      <c r="I376" s="764">
        <v>3</v>
      </c>
      <c r="J376" s="764">
        <v>0</v>
      </c>
      <c r="K376" s="764">
        <v>12</v>
      </c>
      <c r="L376" s="764">
        <v>11</v>
      </c>
      <c r="M376" s="767">
        <v>20</v>
      </c>
    </row>
    <row r="377" spans="1:13" ht="15.75">
      <c r="A377" s="704"/>
      <c r="B377" s="62" t="s">
        <v>51</v>
      </c>
      <c r="C377" s="736"/>
      <c r="D377" s="762"/>
      <c r="E377" s="736"/>
      <c r="F377" s="762"/>
      <c r="G377" s="762"/>
      <c r="H377" s="765"/>
      <c r="I377" s="765"/>
      <c r="J377" s="765"/>
      <c r="K377" s="765"/>
      <c r="L377" s="765"/>
      <c r="M377" s="768"/>
    </row>
    <row r="378" spans="1:13" ht="15.75">
      <c r="A378" s="704"/>
      <c r="B378" s="62" t="s">
        <v>52</v>
      </c>
      <c r="C378" s="736"/>
      <c r="D378" s="762"/>
      <c r="E378" s="736"/>
      <c r="F378" s="762"/>
      <c r="G378" s="762"/>
      <c r="H378" s="765"/>
      <c r="I378" s="765"/>
      <c r="J378" s="765"/>
      <c r="K378" s="765"/>
      <c r="L378" s="765"/>
      <c r="M378" s="768"/>
    </row>
    <row r="379" spans="1:13" ht="15.75">
      <c r="A379" s="705"/>
      <c r="B379" s="62" t="s">
        <v>53</v>
      </c>
      <c r="C379" s="737"/>
      <c r="D379" s="763"/>
      <c r="E379" s="737"/>
      <c r="F379" s="763"/>
      <c r="G379" s="763"/>
      <c r="H379" s="766"/>
      <c r="I379" s="766"/>
      <c r="J379" s="766"/>
      <c r="K379" s="766"/>
      <c r="L379" s="766"/>
      <c r="M379" s="769"/>
    </row>
    <row r="380" spans="1:47" s="125" customFormat="1" ht="15.75">
      <c r="A380" s="96" t="s">
        <v>110</v>
      </c>
      <c r="B380" s="83"/>
      <c r="C380" s="74">
        <v>23</v>
      </c>
      <c r="D380" s="74">
        <v>16</v>
      </c>
      <c r="E380" s="74">
        <v>0</v>
      </c>
      <c r="F380" s="75">
        <v>0</v>
      </c>
      <c r="G380" s="75">
        <v>1</v>
      </c>
      <c r="H380" s="84">
        <v>3</v>
      </c>
      <c r="I380" s="84">
        <v>3</v>
      </c>
      <c r="J380" s="84">
        <v>0</v>
      </c>
      <c r="K380" s="84">
        <v>12</v>
      </c>
      <c r="L380" s="84">
        <v>11</v>
      </c>
      <c r="M380" s="85">
        <v>20</v>
      </c>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row>
    <row r="381" spans="1:13" ht="15.75">
      <c r="A381" s="703" t="s">
        <v>229</v>
      </c>
      <c r="B381" s="62" t="s">
        <v>50</v>
      </c>
      <c r="C381" s="64">
        <v>29</v>
      </c>
      <c r="D381" s="64">
        <v>21</v>
      </c>
      <c r="E381" s="64">
        <v>21</v>
      </c>
      <c r="F381" s="60">
        <v>0</v>
      </c>
      <c r="G381" s="60">
        <v>1</v>
      </c>
      <c r="H381" s="66">
        <v>7</v>
      </c>
      <c r="I381" s="66">
        <v>3</v>
      </c>
      <c r="J381" s="66">
        <v>0</v>
      </c>
      <c r="K381" s="66">
        <v>15</v>
      </c>
      <c r="L381" s="66">
        <v>6</v>
      </c>
      <c r="M381" s="70">
        <v>20</v>
      </c>
    </row>
    <row r="382" spans="1:13" ht="15.75">
      <c r="A382" s="704"/>
      <c r="B382" s="62" t="s">
        <v>51</v>
      </c>
      <c r="C382" s="64"/>
      <c r="D382" s="64"/>
      <c r="E382" s="64"/>
      <c r="F382" s="60"/>
      <c r="G382" s="60"/>
      <c r="H382" s="66"/>
      <c r="I382" s="66"/>
      <c r="J382" s="66"/>
      <c r="K382" s="66"/>
      <c r="L382" s="66"/>
      <c r="M382" s="70"/>
    </row>
    <row r="383" spans="1:13" ht="15.75">
      <c r="A383" s="704"/>
      <c r="B383" s="62" t="s">
        <v>52</v>
      </c>
      <c r="C383" s="64"/>
      <c r="D383" s="64"/>
      <c r="E383" s="64"/>
      <c r="F383" s="60"/>
      <c r="G383" s="60"/>
      <c r="H383" s="66"/>
      <c r="I383" s="66"/>
      <c r="J383" s="66"/>
      <c r="K383" s="66"/>
      <c r="L383" s="66"/>
      <c r="M383" s="70"/>
    </row>
    <row r="384" spans="1:13" ht="15.75">
      <c r="A384" s="705"/>
      <c r="B384" s="62" t="s">
        <v>53</v>
      </c>
      <c r="C384" s="64"/>
      <c r="D384" s="64"/>
      <c r="E384" s="64"/>
      <c r="F384" s="60"/>
      <c r="G384" s="60"/>
      <c r="H384" s="66"/>
      <c r="I384" s="66"/>
      <c r="J384" s="66"/>
      <c r="K384" s="66"/>
      <c r="L384" s="66"/>
      <c r="M384" s="70"/>
    </row>
    <row r="385" spans="1:47" s="125" customFormat="1" ht="15.75">
      <c r="A385" s="96" t="s">
        <v>110</v>
      </c>
      <c r="B385" s="83"/>
      <c r="C385" s="74">
        <v>29</v>
      </c>
      <c r="D385" s="74">
        <v>21</v>
      </c>
      <c r="E385" s="74">
        <v>21</v>
      </c>
      <c r="F385" s="75">
        <v>0</v>
      </c>
      <c r="G385" s="75">
        <v>1</v>
      </c>
      <c r="H385" s="84">
        <v>7</v>
      </c>
      <c r="I385" s="84">
        <v>3</v>
      </c>
      <c r="J385" s="84">
        <v>0</v>
      </c>
      <c r="K385" s="84">
        <v>15</v>
      </c>
      <c r="L385" s="84">
        <v>6</v>
      </c>
      <c r="M385" s="85">
        <v>20</v>
      </c>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row>
    <row r="386" spans="1:13" ht="15.75">
      <c r="A386" s="703" t="s">
        <v>230</v>
      </c>
      <c r="B386" s="62" t="s">
        <v>50</v>
      </c>
      <c r="C386" s="64">
        <v>17</v>
      </c>
      <c r="D386" s="64"/>
      <c r="E386" s="64">
        <v>6</v>
      </c>
      <c r="F386" s="60">
        <v>0</v>
      </c>
      <c r="G386" s="60">
        <v>3</v>
      </c>
      <c r="H386" s="66">
        <v>3</v>
      </c>
      <c r="I386" s="66">
        <v>1</v>
      </c>
      <c r="J386" s="66">
        <v>4</v>
      </c>
      <c r="K386" s="66">
        <v>15</v>
      </c>
      <c r="L386" s="66">
        <v>2</v>
      </c>
      <c r="M386" s="70"/>
    </row>
    <row r="387" spans="1:13" ht="15.75">
      <c r="A387" s="704"/>
      <c r="B387" s="62" t="s">
        <v>51</v>
      </c>
      <c r="C387" s="64">
        <v>1</v>
      </c>
      <c r="D387" s="64"/>
      <c r="E387" s="64"/>
      <c r="F387" s="60">
        <v>0</v>
      </c>
      <c r="G387" s="60"/>
      <c r="H387" s="66"/>
      <c r="I387" s="66">
        <v>1</v>
      </c>
      <c r="J387" s="66"/>
      <c r="K387" s="66"/>
      <c r="L387" s="66">
        <v>1</v>
      </c>
      <c r="M387" s="70"/>
    </row>
    <row r="388" spans="1:13" ht="15.75">
      <c r="A388" s="704"/>
      <c r="B388" s="62" t="s">
        <v>52</v>
      </c>
      <c r="C388" s="64">
        <v>21</v>
      </c>
      <c r="D388" s="64">
        <v>17</v>
      </c>
      <c r="E388" s="64">
        <v>3</v>
      </c>
      <c r="F388" s="60">
        <v>0</v>
      </c>
      <c r="G388" s="60"/>
      <c r="H388" s="66"/>
      <c r="I388" s="66">
        <v>1</v>
      </c>
      <c r="J388" s="66"/>
      <c r="K388" s="66">
        <v>19</v>
      </c>
      <c r="L388" s="66">
        <v>2</v>
      </c>
      <c r="M388" s="70"/>
    </row>
    <row r="389" spans="1:13" ht="15.75">
      <c r="A389" s="705"/>
      <c r="B389" s="62" t="s">
        <v>53</v>
      </c>
      <c r="C389" s="64">
        <v>0</v>
      </c>
      <c r="D389" s="64"/>
      <c r="E389" s="64"/>
      <c r="F389" s="60">
        <v>0</v>
      </c>
      <c r="G389" s="60"/>
      <c r="H389" s="66"/>
      <c r="I389" s="66"/>
      <c r="J389" s="66"/>
      <c r="K389" s="66"/>
      <c r="L389" s="66"/>
      <c r="M389" s="70">
        <v>5</v>
      </c>
    </row>
    <row r="390" spans="1:47" s="125" customFormat="1" ht="15.75">
      <c r="A390" s="96" t="s">
        <v>110</v>
      </c>
      <c r="B390" s="83"/>
      <c r="C390" s="74">
        <f aca="true" t="shared" si="19" ref="C390:M390">SUM(C386:C389)</f>
        <v>39</v>
      </c>
      <c r="D390" s="74">
        <f t="shared" si="19"/>
        <v>17</v>
      </c>
      <c r="E390" s="74">
        <f t="shared" si="19"/>
        <v>9</v>
      </c>
      <c r="F390" s="75">
        <f t="shared" si="19"/>
        <v>0</v>
      </c>
      <c r="G390" s="75">
        <f t="shared" si="19"/>
        <v>3</v>
      </c>
      <c r="H390" s="84">
        <f t="shared" si="19"/>
        <v>3</v>
      </c>
      <c r="I390" s="84">
        <f t="shared" si="19"/>
        <v>3</v>
      </c>
      <c r="J390" s="84">
        <f t="shared" si="19"/>
        <v>4</v>
      </c>
      <c r="K390" s="84">
        <f t="shared" si="19"/>
        <v>34</v>
      </c>
      <c r="L390" s="84">
        <f t="shared" si="19"/>
        <v>5</v>
      </c>
      <c r="M390" s="84">
        <f t="shared" si="19"/>
        <v>5</v>
      </c>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row>
    <row r="391" spans="1:13" ht="15.75">
      <c r="A391" s="703" t="s">
        <v>231</v>
      </c>
      <c r="B391" s="62" t="s">
        <v>50</v>
      </c>
      <c r="C391" s="64">
        <v>18</v>
      </c>
      <c r="D391" s="64">
        <v>16</v>
      </c>
      <c r="E391" s="64"/>
      <c r="F391" s="60"/>
      <c r="G391" s="60"/>
      <c r="H391" s="66">
        <v>1</v>
      </c>
      <c r="I391" s="66"/>
      <c r="J391" s="66"/>
      <c r="K391" s="66">
        <v>18</v>
      </c>
      <c r="L391" s="148"/>
      <c r="M391" s="70"/>
    </row>
    <row r="392" spans="1:13" ht="15.75">
      <c r="A392" s="704"/>
      <c r="B392" s="62" t="s">
        <v>51</v>
      </c>
      <c r="C392" s="64">
        <v>1</v>
      </c>
      <c r="D392" s="64"/>
      <c r="E392" s="64"/>
      <c r="F392" s="60"/>
      <c r="G392" s="60">
        <v>1</v>
      </c>
      <c r="H392" s="66">
        <v>1</v>
      </c>
      <c r="I392" s="66">
        <v>2</v>
      </c>
      <c r="J392" s="66"/>
      <c r="K392" s="66">
        <v>1</v>
      </c>
      <c r="L392" s="148"/>
      <c r="M392" s="70"/>
    </row>
    <row r="393" spans="1:13" ht="15.75">
      <c r="A393" s="704"/>
      <c r="B393" s="62" t="s">
        <v>52</v>
      </c>
      <c r="C393" s="64"/>
      <c r="D393" s="64"/>
      <c r="E393" s="64"/>
      <c r="F393" s="60"/>
      <c r="G393" s="60"/>
      <c r="H393" s="66"/>
      <c r="I393" s="66"/>
      <c r="J393" s="66"/>
      <c r="K393" s="66"/>
      <c r="L393" s="148"/>
      <c r="M393" s="70"/>
    </row>
    <row r="394" spans="1:13" ht="15.75">
      <c r="A394" s="705"/>
      <c r="B394" s="62" t="s">
        <v>53</v>
      </c>
      <c r="C394" s="64">
        <v>4</v>
      </c>
      <c r="D394" s="64"/>
      <c r="E394" s="64"/>
      <c r="F394" s="60"/>
      <c r="G394" s="60"/>
      <c r="H394" s="66">
        <v>2</v>
      </c>
      <c r="I394" s="66"/>
      <c r="J394" s="66"/>
      <c r="K394" s="66">
        <v>4</v>
      </c>
      <c r="L394" s="148"/>
      <c r="M394" s="70">
        <v>7</v>
      </c>
    </row>
    <row r="395" spans="1:47" s="125" customFormat="1" ht="15.75">
      <c r="A395" s="96" t="s">
        <v>110</v>
      </c>
      <c r="B395" s="83"/>
      <c r="C395" s="74">
        <v>23</v>
      </c>
      <c r="D395" s="74">
        <v>16</v>
      </c>
      <c r="E395" s="74">
        <v>0</v>
      </c>
      <c r="F395" s="75">
        <v>0</v>
      </c>
      <c r="G395" s="75">
        <v>1</v>
      </c>
      <c r="H395" s="84">
        <v>4</v>
      </c>
      <c r="I395" s="84">
        <v>2</v>
      </c>
      <c r="J395" s="84">
        <v>0</v>
      </c>
      <c r="K395" s="84">
        <v>23</v>
      </c>
      <c r="L395" s="156">
        <v>0</v>
      </c>
      <c r="M395" s="85">
        <v>7</v>
      </c>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row>
    <row r="396" spans="1:13" ht="15.75">
      <c r="A396" s="703" t="s">
        <v>232</v>
      </c>
      <c r="B396" s="62" t="s">
        <v>50</v>
      </c>
      <c r="C396" s="64">
        <v>19</v>
      </c>
      <c r="D396" s="64">
        <v>16</v>
      </c>
      <c r="E396" s="64"/>
      <c r="F396" s="60"/>
      <c r="G396" s="60">
        <v>1</v>
      </c>
      <c r="H396" s="60">
        <v>2</v>
      </c>
      <c r="I396" s="60"/>
      <c r="J396" s="60"/>
      <c r="K396" s="60">
        <v>15</v>
      </c>
      <c r="L396" s="60">
        <v>4</v>
      </c>
      <c r="M396" s="735">
        <v>15</v>
      </c>
    </row>
    <row r="397" spans="1:13" ht="15.75">
      <c r="A397" s="704"/>
      <c r="B397" s="62" t="s">
        <v>51</v>
      </c>
      <c r="C397" s="64">
        <v>18</v>
      </c>
      <c r="D397" s="64">
        <v>1</v>
      </c>
      <c r="E397" s="64">
        <v>3</v>
      </c>
      <c r="F397" s="60"/>
      <c r="G397" s="60"/>
      <c r="H397" s="60">
        <v>11</v>
      </c>
      <c r="I397" s="60">
        <v>3</v>
      </c>
      <c r="J397" s="60"/>
      <c r="K397" s="60">
        <v>17</v>
      </c>
      <c r="L397" s="60">
        <v>1</v>
      </c>
      <c r="M397" s="736"/>
    </row>
    <row r="398" spans="1:13" ht="15.75">
      <c r="A398" s="704"/>
      <c r="B398" s="62" t="s">
        <v>52</v>
      </c>
      <c r="C398" s="64"/>
      <c r="D398" s="64"/>
      <c r="E398" s="64"/>
      <c r="F398" s="60"/>
      <c r="G398" s="60"/>
      <c r="H398" s="60"/>
      <c r="I398" s="60"/>
      <c r="J398" s="60"/>
      <c r="K398" s="60"/>
      <c r="L398" s="60"/>
      <c r="M398" s="736"/>
    </row>
    <row r="399" spans="1:13" ht="15.75">
      <c r="A399" s="705"/>
      <c r="B399" s="62" t="s">
        <v>53</v>
      </c>
      <c r="C399" s="64"/>
      <c r="D399" s="64"/>
      <c r="E399" s="64"/>
      <c r="F399" s="60"/>
      <c r="G399" s="60"/>
      <c r="H399" s="60"/>
      <c r="I399" s="60"/>
      <c r="J399" s="60"/>
      <c r="K399" s="60"/>
      <c r="L399" s="60"/>
      <c r="M399" s="737"/>
    </row>
    <row r="400" spans="1:47" s="125" customFormat="1" ht="15.75">
      <c r="A400" s="96" t="s">
        <v>110</v>
      </c>
      <c r="B400" s="83"/>
      <c r="C400" s="74">
        <f>SUM(C396:C399)</f>
        <v>37</v>
      </c>
      <c r="D400" s="74">
        <f>SUM(D396:D399)</f>
        <v>17</v>
      </c>
      <c r="E400" s="74">
        <f>SUM(E396:E399)</f>
        <v>3</v>
      </c>
      <c r="F400" s="75">
        <v>0</v>
      </c>
      <c r="G400" s="75">
        <f>SUM(G396:G399)</f>
        <v>1</v>
      </c>
      <c r="H400" s="75">
        <f>SUM(H396:H399)</f>
        <v>13</v>
      </c>
      <c r="I400" s="75">
        <f>SUM(I396:I399)</f>
        <v>3</v>
      </c>
      <c r="J400" s="75">
        <v>0</v>
      </c>
      <c r="K400" s="75">
        <f>SUM(K396:K399)</f>
        <v>32</v>
      </c>
      <c r="L400" s="75">
        <f>SUM(L396:L399)</f>
        <v>5</v>
      </c>
      <c r="M400" s="74">
        <f>SUM(M396)</f>
        <v>15</v>
      </c>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row>
    <row r="401" spans="1:13" ht="15.75">
      <c r="A401" s="703" t="s">
        <v>233</v>
      </c>
      <c r="B401" s="62" t="s">
        <v>50</v>
      </c>
      <c r="C401" s="89">
        <v>1</v>
      </c>
      <c r="D401" s="89"/>
      <c r="E401" s="89"/>
      <c r="F401" s="90"/>
      <c r="G401" s="90">
        <v>1</v>
      </c>
      <c r="H401" s="91"/>
      <c r="I401" s="91"/>
      <c r="J401" s="91"/>
      <c r="K401" s="91"/>
      <c r="L401" s="91">
        <v>1</v>
      </c>
      <c r="M401" s="70"/>
    </row>
    <row r="402" spans="1:13" ht="15.75">
      <c r="A402" s="704"/>
      <c r="B402" s="62" t="s">
        <v>51</v>
      </c>
      <c r="C402" s="89">
        <v>16</v>
      </c>
      <c r="D402" s="89">
        <v>16</v>
      </c>
      <c r="E402" s="89"/>
      <c r="F402" s="90"/>
      <c r="G402" s="90"/>
      <c r="H402" s="91"/>
      <c r="I402" s="91"/>
      <c r="J402" s="91"/>
      <c r="K402" s="91">
        <v>6</v>
      </c>
      <c r="L402" s="91">
        <v>10</v>
      </c>
      <c r="M402" s="70"/>
    </row>
    <row r="403" spans="1:13" ht="15.75">
      <c r="A403" s="704"/>
      <c r="B403" s="62" t="s">
        <v>52</v>
      </c>
      <c r="C403" s="89">
        <v>7</v>
      </c>
      <c r="D403" s="89"/>
      <c r="E403" s="89"/>
      <c r="F403" s="90"/>
      <c r="G403" s="90"/>
      <c r="H403" s="91">
        <v>5</v>
      </c>
      <c r="I403" s="91">
        <v>2</v>
      </c>
      <c r="J403" s="91"/>
      <c r="K403" s="91">
        <v>7</v>
      </c>
      <c r="L403" s="91"/>
      <c r="M403" s="70"/>
    </row>
    <row r="404" spans="1:13" ht="15.75">
      <c r="A404" s="705"/>
      <c r="B404" s="62" t="s">
        <v>53</v>
      </c>
      <c r="C404" s="89"/>
      <c r="D404" s="89"/>
      <c r="E404" s="89"/>
      <c r="F404" s="90"/>
      <c r="G404" s="90"/>
      <c r="H404" s="91"/>
      <c r="I404" s="91"/>
      <c r="J404" s="91"/>
      <c r="K404" s="91"/>
      <c r="L404" s="91"/>
      <c r="M404" s="70">
        <v>16</v>
      </c>
    </row>
    <row r="405" spans="1:47" s="125" customFormat="1" ht="15.75">
      <c r="A405" s="96" t="s">
        <v>110</v>
      </c>
      <c r="B405" s="83"/>
      <c r="C405" s="77">
        <f>SUM(C401:C404)</f>
        <v>24</v>
      </c>
      <c r="D405" s="77">
        <f>SUM(D402:D404)</f>
        <v>16</v>
      </c>
      <c r="E405" s="77"/>
      <c r="F405" s="78"/>
      <c r="G405" s="78">
        <f>SUM(G401:G404)</f>
        <v>1</v>
      </c>
      <c r="H405" s="97">
        <f>SUM(H403:H404)</f>
        <v>5</v>
      </c>
      <c r="I405" s="97">
        <f>SUM(I403:I404)</f>
        <v>2</v>
      </c>
      <c r="J405" s="97"/>
      <c r="K405" s="97">
        <f>SUM(K402:K404)</f>
        <v>13</v>
      </c>
      <c r="L405" s="97">
        <f>SUM(L401:L404)</f>
        <v>11</v>
      </c>
      <c r="M405" s="155">
        <f>SUM(M404)</f>
        <v>16</v>
      </c>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row>
    <row r="406" spans="1:47" s="154" customFormat="1" ht="30" customHeight="1">
      <c r="A406" s="94" t="s">
        <v>235</v>
      </c>
      <c r="B406" s="149"/>
      <c r="C406" s="150">
        <v>349</v>
      </c>
      <c r="D406" s="150">
        <v>193</v>
      </c>
      <c r="E406" s="150">
        <v>89</v>
      </c>
      <c r="F406" s="151">
        <v>0</v>
      </c>
      <c r="G406" s="151">
        <v>11</v>
      </c>
      <c r="H406" s="152">
        <v>54</v>
      </c>
      <c r="I406" s="152">
        <v>31</v>
      </c>
      <c r="J406" s="152">
        <v>26</v>
      </c>
      <c r="K406" s="152">
        <v>253</v>
      </c>
      <c r="L406" s="152">
        <v>79</v>
      </c>
      <c r="M406" s="153">
        <v>247</v>
      </c>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row>
    <row r="407" spans="1:13" ht="44.25" customHeight="1">
      <c r="A407" s="714" t="s">
        <v>236</v>
      </c>
      <c r="B407" s="715"/>
      <c r="C407" s="715"/>
      <c r="D407" s="715"/>
      <c r="E407" s="715"/>
      <c r="F407" s="715"/>
      <c r="G407" s="715"/>
      <c r="H407" s="715"/>
      <c r="I407" s="715"/>
      <c r="J407" s="715"/>
      <c r="K407" s="715"/>
      <c r="L407" s="715"/>
      <c r="M407" s="716"/>
    </row>
    <row r="408" spans="1:13" ht="15.75">
      <c r="A408" s="703" t="s">
        <v>237</v>
      </c>
      <c r="B408" s="65" t="s">
        <v>50</v>
      </c>
      <c r="C408" s="64">
        <v>28</v>
      </c>
      <c r="D408" s="64">
        <v>14</v>
      </c>
      <c r="E408" s="160" t="s">
        <v>118</v>
      </c>
      <c r="F408" s="161" t="s">
        <v>118</v>
      </c>
      <c r="G408" s="60">
        <v>1</v>
      </c>
      <c r="H408" s="162" t="s">
        <v>118</v>
      </c>
      <c r="I408" s="162" t="s">
        <v>118</v>
      </c>
      <c r="J408" s="162" t="s">
        <v>118</v>
      </c>
      <c r="K408" s="66">
        <v>14</v>
      </c>
      <c r="L408" s="66">
        <v>14</v>
      </c>
      <c r="M408" s="70"/>
    </row>
    <row r="409" spans="1:13" ht="15.75">
      <c r="A409" s="704"/>
      <c r="B409" s="65" t="s">
        <v>51</v>
      </c>
      <c r="C409" s="64">
        <v>16</v>
      </c>
      <c r="D409" s="64">
        <v>9</v>
      </c>
      <c r="E409" s="64">
        <v>1</v>
      </c>
      <c r="F409" s="161" t="s">
        <v>118</v>
      </c>
      <c r="G409" s="60">
        <v>1</v>
      </c>
      <c r="H409" s="66">
        <v>2</v>
      </c>
      <c r="I409" s="162" t="s">
        <v>118</v>
      </c>
      <c r="J409" s="162" t="s">
        <v>118</v>
      </c>
      <c r="K409" s="66">
        <v>13</v>
      </c>
      <c r="L409" s="66">
        <v>3</v>
      </c>
      <c r="M409" s="70"/>
    </row>
    <row r="410" spans="1:13" ht="15.75">
      <c r="A410" s="704"/>
      <c r="B410" s="65" t="s">
        <v>52</v>
      </c>
      <c r="C410" s="64">
        <v>22</v>
      </c>
      <c r="D410" s="64">
        <v>5</v>
      </c>
      <c r="E410" s="64" t="s">
        <v>118</v>
      </c>
      <c r="F410" s="161" t="s">
        <v>118</v>
      </c>
      <c r="G410" s="64" t="s">
        <v>118</v>
      </c>
      <c r="H410" s="66">
        <v>13</v>
      </c>
      <c r="I410" s="66">
        <v>4</v>
      </c>
      <c r="J410" s="162" t="s">
        <v>118</v>
      </c>
      <c r="K410" s="66">
        <v>22</v>
      </c>
      <c r="L410" s="64" t="s">
        <v>118</v>
      </c>
      <c r="M410" s="70"/>
    </row>
    <row r="411" spans="1:13" ht="15.75">
      <c r="A411" s="705"/>
      <c r="B411" s="65" t="s">
        <v>53</v>
      </c>
      <c r="C411" s="64" t="s">
        <v>118</v>
      </c>
      <c r="D411" s="64" t="s">
        <v>118</v>
      </c>
      <c r="E411" s="64" t="s">
        <v>118</v>
      </c>
      <c r="F411" s="64" t="s">
        <v>118</v>
      </c>
      <c r="G411" s="64" t="s">
        <v>118</v>
      </c>
      <c r="H411" s="64" t="s">
        <v>118</v>
      </c>
      <c r="I411" s="64" t="s">
        <v>118</v>
      </c>
      <c r="J411" s="64" t="s">
        <v>118</v>
      </c>
      <c r="K411" s="64" t="s">
        <v>118</v>
      </c>
      <c r="L411" s="64" t="s">
        <v>118</v>
      </c>
      <c r="M411" s="70"/>
    </row>
    <row r="412" spans="1:47" s="125" customFormat="1" ht="15.75">
      <c r="A412" s="96" t="s">
        <v>110</v>
      </c>
      <c r="B412" s="82"/>
      <c r="C412" s="74">
        <f>SUM(C408:C411)</f>
        <v>66</v>
      </c>
      <c r="D412" s="74">
        <f>SUM(D408:D411)</f>
        <v>28</v>
      </c>
      <c r="E412" s="74">
        <f>SUM(E408:E411)</f>
        <v>1</v>
      </c>
      <c r="F412" s="74">
        <f>SUM(F408:F411)</f>
        <v>0</v>
      </c>
      <c r="G412" s="74">
        <f>SUM(G408:G411)</f>
        <v>2</v>
      </c>
      <c r="H412" s="74">
        <f>SUM(H408:H411)</f>
        <v>15</v>
      </c>
      <c r="I412" s="74">
        <f>SUM(I408:I411)</f>
        <v>4</v>
      </c>
      <c r="J412" s="74" t="s">
        <v>118</v>
      </c>
      <c r="K412" s="84">
        <f>SUM(K408:K411)</f>
        <v>49</v>
      </c>
      <c r="L412" s="84">
        <v>17</v>
      </c>
      <c r="M412" s="167">
        <v>25</v>
      </c>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row>
    <row r="413" spans="1:13" ht="15.75">
      <c r="A413" s="703" t="s">
        <v>248</v>
      </c>
      <c r="B413" s="65" t="s">
        <v>50</v>
      </c>
      <c r="C413" s="64">
        <v>13</v>
      </c>
      <c r="D413" s="64">
        <v>2</v>
      </c>
      <c r="E413" s="64">
        <v>1</v>
      </c>
      <c r="F413" s="64">
        <v>0</v>
      </c>
      <c r="G413" s="60">
        <v>1</v>
      </c>
      <c r="H413" s="60"/>
      <c r="I413" s="60"/>
      <c r="J413" s="60">
        <v>9</v>
      </c>
      <c r="K413" s="60">
        <v>5</v>
      </c>
      <c r="L413" s="60">
        <v>8</v>
      </c>
      <c r="M413" s="70"/>
    </row>
    <row r="414" spans="1:13" ht="15.75">
      <c r="A414" s="720"/>
      <c r="B414" s="65" t="s">
        <v>51</v>
      </c>
      <c r="C414" s="64">
        <v>29</v>
      </c>
      <c r="D414" s="64">
        <v>7</v>
      </c>
      <c r="E414" s="64">
        <v>3</v>
      </c>
      <c r="F414" s="64">
        <v>0</v>
      </c>
      <c r="G414" s="60">
        <v>2</v>
      </c>
      <c r="H414" s="60">
        <v>5</v>
      </c>
      <c r="I414" s="60">
        <v>3</v>
      </c>
      <c r="J414" s="60">
        <v>9</v>
      </c>
      <c r="K414" s="60">
        <v>26</v>
      </c>
      <c r="L414" s="60">
        <v>3</v>
      </c>
      <c r="M414" s="70"/>
    </row>
    <row r="415" spans="1:13" ht="15.75">
      <c r="A415" s="720"/>
      <c r="B415" s="65" t="s">
        <v>52</v>
      </c>
      <c r="C415" s="64">
        <v>17</v>
      </c>
      <c r="D415" s="64">
        <v>11</v>
      </c>
      <c r="E415" s="64">
        <v>1</v>
      </c>
      <c r="F415" s="64">
        <v>0</v>
      </c>
      <c r="G415" s="60"/>
      <c r="H415" s="60">
        <v>3</v>
      </c>
      <c r="I415" s="60">
        <v>1</v>
      </c>
      <c r="J415" s="60">
        <v>1</v>
      </c>
      <c r="K415" s="60">
        <v>16</v>
      </c>
      <c r="L415" s="60">
        <v>1</v>
      </c>
      <c r="M415" s="70"/>
    </row>
    <row r="416" spans="1:13" ht="15.75">
      <c r="A416" s="721"/>
      <c r="B416" s="65" t="s">
        <v>53</v>
      </c>
      <c r="C416" s="64">
        <v>2</v>
      </c>
      <c r="D416" s="64"/>
      <c r="E416" s="64"/>
      <c r="F416" s="64">
        <v>0</v>
      </c>
      <c r="G416" s="60"/>
      <c r="H416" s="60"/>
      <c r="I416" s="60">
        <v>1</v>
      </c>
      <c r="J416" s="60">
        <v>1</v>
      </c>
      <c r="K416" s="60">
        <v>2</v>
      </c>
      <c r="L416" s="60"/>
      <c r="M416" s="70"/>
    </row>
    <row r="417" spans="1:47" s="125" customFormat="1" ht="15.75">
      <c r="A417" s="96" t="s">
        <v>110</v>
      </c>
      <c r="B417" s="82"/>
      <c r="C417" s="74">
        <v>61</v>
      </c>
      <c r="D417" s="74">
        <v>20</v>
      </c>
      <c r="E417" s="74">
        <v>5</v>
      </c>
      <c r="F417" s="75">
        <v>0</v>
      </c>
      <c r="G417" s="75">
        <v>3</v>
      </c>
      <c r="H417" s="75">
        <v>8</v>
      </c>
      <c r="I417" s="75">
        <v>5</v>
      </c>
      <c r="J417" s="75">
        <v>20</v>
      </c>
      <c r="K417" s="75">
        <v>49</v>
      </c>
      <c r="L417" s="75">
        <v>12</v>
      </c>
      <c r="M417" s="88">
        <v>15</v>
      </c>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row>
    <row r="418" spans="1:13" ht="15.75">
      <c r="A418" s="703" t="s">
        <v>247</v>
      </c>
      <c r="B418" s="65" t="s">
        <v>50</v>
      </c>
      <c r="C418" s="64">
        <v>32</v>
      </c>
      <c r="D418" s="64" t="s">
        <v>118</v>
      </c>
      <c r="E418" s="64" t="s">
        <v>118</v>
      </c>
      <c r="F418" s="60" t="s">
        <v>118</v>
      </c>
      <c r="G418" s="60" t="s">
        <v>118</v>
      </c>
      <c r="H418" s="66" t="s">
        <v>118</v>
      </c>
      <c r="I418" s="66">
        <v>1</v>
      </c>
      <c r="J418" s="66" t="s">
        <v>118</v>
      </c>
      <c r="K418" s="66">
        <v>1</v>
      </c>
      <c r="L418" s="66">
        <v>31</v>
      </c>
      <c r="M418" s="70" t="s">
        <v>118</v>
      </c>
    </row>
    <row r="419" spans="1:13" ht="15.75">
      <c r="A419" s="704"/>
      <c r="B419" s="65" t="s">
        <v>51</v>
      </c>
      <c r="C419" s="64">
        <v>14</v>
      </c>
      <c r="D419" s="64">
        <v>6</v>
      </c>
      <c r="E419" s="64" t="s">
        <v>118</v>
      </c>
      <c r="F419" s="60" t="s">
        <v>118</v>
      </c>
      <c r="G419" s="60">
        <v>1</v>
      </c>
      <c r="H419" s="66">
        <v>1</v>
      </c>
      <c r="I419" s="66">
        <v>1</v>
      </c>
      <c r="J419" s="66" t="s">
        <v>118</v>
      </c>
      <c r="K419" s="66">
        <v>9</v>
      </c>
      <c r="L419" s="66">
        <v>5</v>
      </c>
      <c r="M419" s="70" t="s">
        <v>118</v>
      </c>
    </row>
    <row r="420" spans="1:13" ht="15.75">
      <c r="A420" s="704"/>
      <c r="B420" s="65" t="s">
        <v>52</v>
      </c>
      <c r="C420" s="64">
        <v>0</v>
      </c>
      <c r="D420" s="64" t="s">
        <v>118</v>
      </c>
      <c r="E420" s="64" t="s">
        <v>118</v>
      </c>
      <c r="F420" s="60" t="s">
        <v>118</v>
      </c>
      <c r="G420" s="60" t="s">
        <v>118</v>
      </c>
      <c r="H420" s="66" t="s">
        <v>118</v>
      </c>
      <c r="I420" s="66" t="s">
        <v>118</v>
      </c>
      <c r="J420" s="66" t="s">
        <v>118</v>
      </c>
      <c r="K420" s="66">
        <v>0</v>
      </c>
      <c r="L420" s="66">
        <v>0</v>
      </c>
      <c r="M420" s="70" t="s">
        <v>118</v>
      </c>
    </row>
    <row r="421" spans="1:13" ht="15.75">
      <c r="A421" s="705"/>
      <c r="B421" s="65" t="s">
        <v>53</v>
      </c>
      <c r="C421" s="64">
        <v>9</v>
      </c>
      <c r="D421" s="64">
        <v>6</v>
      </c>
      <c r="E421" s="64" t="s">
        <v>118</v>
      </c>
      <c r="F421" s="60" t="s">
        <v>118</v>
      </c>
      <c r="G421" s="60" t="s">
        <v>118</v>
      </c>
      <c r="H421" s="66">
        <v>2</v>
      </c>
      <c r="I421" s="66">
        <v>1</v>
      </c>
      <c r="J421" s="66" t="s">
        <v>118</v>
      </c>
      <c r="K421" s="66">
        <v>9</v>
      </c>
      <c r="L421" s="66">
        <v>0</v>
      </c>
      <c r="M421" s="70">
        <v>21</v>
      </c>
    </row>
    <row r="422" spans="1:47" s="125" customFormat="1" ht="15.75">
      <c r="A422" s="96" t="s">
        <v>110</v>
      </c>
      <c r="B422" s="82"/>
      <c r="C422" s="74">
        <v>55</v>
      </c>
      <c r="D422" s="74">
        <v>12</v>
      </c>
      <c r="E422" s="74" t="s">
        <v>118</v>
      </c>
      <c r="F422" s="75" t="s">
        <v>118</v>
      </c>
      <c r="G422" s="75">
        <v>1</v>
      </c>
      <c r="H422" s="84">
        <v>3</v>
      </c>
      <c r="I422" s="84">
        <v>3</v>
      </c>
      <c r="J422" s="84" t="s">
        <v>118</v>
      </c>
      <c r="K422" s="84">
        <v>19</v>
      </c>
      <c r="L422" s="84">
        <v>36</v>
      </c>
      <c r="M422" s="85">
        <v>21</v>
      </c>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row>
    <row r="423" spans="1:13" ht="15.75">
      <c r="A423" s="703" t="s">
        <v>246</v>
      </c>
      <c r="B423" s="65" t="s">
        <v>50</v>
      </c>
      <c r="C423" s="64">
        <v>29</v>
      </c>
      <c r="D423" s="64">
        <v>11</v>
      </c>
      <c r="E423" s="64">
        <v>6</v>
      </c>
      <c r="F423" s="60" t="s">
        <v>238</v>
      </c>
      <c r="G423" s="60">
        <v>1</v>
      </c>
      <c r="H423" s="60">
        <v>2</v>
      </c>
      <c r="I423" s="60">
        <v>3</v>
      </c>
      <c r="J423" s="60" t="s">
        <v>238</v>
      </c>
      <c r="K423" s="60">
        <v>12</v>
      </c>
      <c r="L423" s="60">
        <v>17</v>
      </c>
      <c r="M423" s="71" t="s">
        <v>238</v>
      </c>
    </row>
    <row r="424" spans="1:13" ht="15.75">
      <c r="A424" s="704"/>
      <c r="B424" s="65" t="s">
        <v>51</v>
      </c>
      <c r="C424" s="64" t="s">
        <v>238</v>
      </c>
      <c r="D424" s="64" t="s">
        <v>238</v>
      </c>
      <c r="E424" s="64" t="s">
        <v>238</v>
      </c>
      <c r="F424" s="60" t="s">
        <v>238</v>
      </c>
      <c r="G424" s="60" t="s">
        <v>238</v>
      </c>
      <c r="H424" s="60" t="s">
        <v>238</v>
      </c>
      <c r="I424" s="60" t="s">
        <v>238</v>
      </c>
      <c r="J424" s="60" t="s">
        <v>238</v>
      </c>
      <c r="K424" s="60" t="s">
        <v>238</v>
      </c>
      <c r="L424" s="60" t="s">
        <v>238</v>
      </c>
      <c r="M424" s="71" t="s">
        <v>238</v>
      </c>
    </row>
    <row r="425" spans="1:13" ht="15.75">
      <c r="A425" s="704"/>
      <c r="B425" s="65" t="s">
        <v>52</v>
      </c>
      <c r="C425" s="64">
        <v>4</v>
      </c>
      <c r="D425" s="64" t="s">
        <v>238</v>
      </c>
      <c r="E425" s="64">
        <v>2</v>
      </c>
      <c r="F425" s="60" t="s">
        <v>238</v>
      </c>
      <c r="G425" s="60" t="s">
        <v>238</v>
      </c>
      <c r="H425" s="60">
        <v>2</v>
      </c>
      <c r="I425" s="60" t="s">
        <v>238</v>
      </c>
      <c r="J425" s="60" t="s">
        <v>238</v>
      </c>
      <c r="K425" s="60">
        <v>4</v>
      </c>
      <c r="L425" s="60" t="s">
        <v>238</v>
      </c>
      <c r="M425" s="71" t="s">
        <v>238</v>
      </c>
    </row>
    <row r="426" spans="1:13" ht="15.75">
      <c r="A426" s="704"/>
      <c r="B426" s="65" t="s">
        <v>53</v>
      </c>
      <c r="C426" s="64">
        <v>6</v>
      </c>
      <c r="D426" s="64" t="s">
        <v>238</v>
      </c>
      <c r="E426" s="64">
        <v>3</v>
      </c>
      <c r="F426" s="60" t="s">
        <v>238</v>
      </c>
      <c r="G426" s="60" t="s">
        <v>238</v>
      </c>
      <c r="H426" s="60">
        <v>1</v>
      </c>
      <c r="I426" s="60">
        <v>2</v>
      </c>
      <c r="J426" s="60" t="s">
        <v>238</v>
      </c>
      <c r="K426" s="60">
        <v>6</v>
      </c>
      <c r="L426" s="60" t="s">
        <v>238</v>
      </c>
      <c r="M426" s="71">
        <v>23</v>
      </c>
    </row>
    <row r="427" spans="1:47" s="125" customFormat="1" ht="15.75">
      <c r="A427" s="96" t="s">
        <v>110</v>
      </c>
      <c r="B427" s="82"/>
      <c r="C427" s="74">
        <v>39</v>
      </c>
      <c r="D427" s="74">
        <v>11</v>
      </c>
      <c r="E427" s="74">
        <v>5</v>
      </c>
      <c r="F427" s="75">
        <v>0</v>
      </c>
      <c r="G427" s="75">
        <v>0</v>
      </c>
      <c r="H427" s="84">
        <v>5</v>
      </c>
      <c r="I427" s="84">
        <v>5</v>
      </c>
      <c r="J427" s="84">
        <v>0</v>
      </c>
      <c r="K427" s="84">
        <v>10</v>
      </c>
      <c r="L427" s="84">
        <v>0</v>
      </c>
      <c r="M427" s="85">
        <v>23</v>
      </c>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row>
    <row r="428" spans="1:13" ht="15.75">
      <c r="A428" s="703" t="s">
        <v>239</v>
      </c>
      <c r="B428" s="65" t="s">
        <v>50</v>
      </c>
      <c r="C428" s="64">
        <v>36</v>
      </c>
      <c r="D428" s="64">
        <v>16</v>
      </c>
      <c r="E428" s="64">
        <v>14</v>
      </c>
      <c r="F428" s="60" t="s">
        <v>118</v>
      </c>
      <c r="G428" s="60"/>
      <c r="H428" s="66">
        <v>5</v>
      </c>
      <c r="I428" s="66">
        <v>1</v>
      </c>
      <c r="J428" s="66"/>
      <c r="K428" s="66">
        <v>27</v>
      </c>
      <c r="L428" s="66">
        <v>9</v>
      </c>
      <c r="M428" s="70">
        <v>16</v>
      </c>
    </row>
    <row r="429" spans="1:13" ht="15.75">
      <c r="A429" s="709"/>
      <c r="B429" s="65" t="s">
        <v>51</v>
      </c>
      <c r="C429" s="64">
        <v>9</v>
      </c>
      <c r="D429" s="64">
        <v>3</v>
      </c>
      <c r="E429" s="64">
        <v>4</v>
      </c>
      <c r="F429" s="60" t="s">
        <v>118</v>
      </c>
      <c r="G429" s="60">
        <v>1</v>
      </c>
      <c r="H429" s="66"/>
      <c r="I429" s="66">
        <v>1</v>
      </c>
      <c r="J429" s="66"/>
      <c r="K429" s="66">
        <v>9</v>
      </c>
      <c r="L429" s="66"/>
      <c r="M429" s="70"/>
    </row>
    <row r="430" spans="1:13" ht="15.75">
      <c r="A430" s="709"/>
      <c r="B430" s="65" t="s">
        <v>52</v>
      </c>
      <c r="C430" s="64">
        <v>6</v>
      </c>
      <c r="D430" s="64">
        <v>6</v>
      </c>
      <c r="E430" s="64"/>
      <c r="F430" s="60" t="s">
        <v>118</v>
      </c>
      <c r="G430" s="60"/>
      <c r="H430" s="66"/>
      <c r="I430" s="66"/>
      <c r="J430" s="66"/>
      <c r="K430" s="66">
        <v>6</v>
      </c>
      <c r="L430" s="66"/>
      <c r="M430" s="70"/>
    </row>
    <row r="431" spans="1:13" ht="15.75">
      <c r="A431" s="710"/>
      <c r="B431" s="65" t="s">
        <v>53</v>
      </c>
      <c r="C431" s="64">
        <v>1</v>
      </c>
      <c r="D431" s="64"/>
      <c r="E431" s="64"/>
      <c r="F431" s="60" t="s">
        <v>118</v>
      </c>
      <c r="G431" s="60"/>
      <c r="H431" s="66"/>
      <c r="I431" s="66"/>
      <c r="J431" s="66">
        <v>1</v>
      </c>
      <c r="K431" s="66">
        <v>1</v>
      </c>
      <c r="L431" s="66"/>
      <c r="M431" s="70"/>
    </row>
    <row r="432" spans="1:47" s="125" customFormat="1" ht="15.75">
      <c r="A432" s="96" t="s">
        <v>110</v>
      </c>
      <c r="B432" s="82"/>
      <c r="C432" s="74">
        <f>SUM(C428:C431)</f>
        <v>52</v>
      </c>
      <c r="D432" s="74">
        <f aca="true" t="shared" si="20" ref="D432:L432">SUM(D428:D431)</f>
        <v>25</v>
      </c>
      <c r="E432" s="74">
        <v>18</v>
      </c>
      <c r="F432" s="74">
        <f t="shared" si="20"/>
        <v>0</v>
      </c>
      <c r="G432" s="74">
        <f t="shared" si="20"/>
        <v>1</v>
      </c>
      <c r="H432" s="74">
        <v>5</v>
      </c>
      <c r="I432" s="74">
        <f t="shared" si="20"/>
        <v>2</v>
      </c>
      <c r="J432" s="74">
        <f t="shared" si="20"/>
        <v>1</v>
      </c>
      <c r="K432" s="74">
        <f>SUM(K428:K431)</f>
        <v>43</v>
      </c>
      <c r="L432" s="74">
        <f t="shared" si="20"/>
        <v>9</v>
      </c>
      <c r="M432" s="85">
        <v>16</v>
      </c>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row>
    <row r="433" spans="1:13" ht="15.75">
      <c r="A433" s="703" t="s">
        <v>240</v>
      </c>
      <c r="B433" s="65" t="s">
        <v>50</v>
      </c>
      <c r="C433" s="64">
        <v>12</v>
      </c>
      <c r="D433" s="64"/>
      <c r="E433" s="64"/>
      <c r="F433" s="60"/>
      <c r="G433" s="60"/>
      <c r="H433" s="66"/>
      <c r="I433" s="66"/>
      <c r="J433" s="66"/>
      <c r="K433" s="66"/>
      <c r="L433" s="66">
        <v>12</v>
      </c>
      <c r="M433" s="70"/>
    </row>
    <row r="434" spans="1:13" ht="15.75">
      <c r="A434" s="704"/>
      <c r="B434" s="65" t="s">
        <v>51</v>
      </c>
      <c r="C434" s="64">
        <v>39</v>
      </c>
      <c r="D434" s="64">
        <v>5</v>
      </c>
      <c r="E434" s="64">
        <v>10</v>
      </c>
      <c r="F434" s="60"/>
      <c r="G434" s="60">
        <v>2</v>
      </c>
      <c r="H434" s="66">
        <v>4</v>
      </c>
      <c r="I434" s="66"/>
      <c r="J434" s="66"/>
      <c r="K434" s="66">
        <v>21</v>
      </c>
      <c r="L434" s="66">
        <v>18</v>
      </c>
      <c r="M434" s="70"/>
    </row>
    <row r="435" spans="1:13" ht="15.75">
      <c r="A435" s="704"/>
      <c r="B435" s="65" t="s">
        <v>52</v>
      </c>
      <c r="C435" s="64">
        <v>18</v>
      </c>
      <c r="D435" s="64">
        <v>7</v>
      </c>
      <c r="E435" s="64"/>
      <c r="F435" s="60"/>
      <c r="G435" s="60"/>
      <c r="H435" s="66">
        <v>4</v>
      </c>
      <c r="I435" s="66">
        <v>3</v>
      </c>
      <c r="J435" s="66">
        <v>1</v>
      </c>
      <c r="K435" s="66">
        <v>15</v>
      </c>
      <c r="L435" s="66">
        <v>3</v>
      </c>
      <c r="M435" s="70"/>
    </row>
    <row r="436" spans="1:13" ht="15.75">
      <c r="A436" s="705"/>
      <c r="B436" s="65" t="s">
        <v>53</v>
      </c>
      <c r="C436" s="64">
        <v>30</v>
      </c>
      <c r="D436" s="64">
        <v>22</v>
      </c>
      <c r="E436" s="64">
        <v>4</v>
      </c>
      <c r="F436" s="60"/>
      <c r="G436" s="60"/>
      <c r="H436" s="66">
        <v>3</v>
      </c>
      <c r="I436" s="66">
        <v>1</v>
      </c>
      <c r="J436" s="66"/>
      <c r="K436" s="66">
        <v>30</v>
      </c>
      <c r="L436" s="66"/>
      <c r="M436" s="70"/>
    </row>
    <row r="437" spans="1:47" s="125" customFormat="1" ht="15.75">
      <c r="A437" s="96" t="s">
        <v>110</v>
      </c>
      <c r="B437" s="82"/>
      <c r="C437" s="74">
        <f>SUM(C433:C436)</f>
        <v>99</v>
      </c>
      <c r="D437" s="74">
        <f aca="true" t="shared" si="21" ref="D437:L437">SUM(D433:D436)</f>
        <v>34</v>
      </c>
      <c r="E437" s="74">
        <f t="shared" si="21"/>
        <v>14</v>
      </c>
      <c r="F437" s="74">
        <f t="shared" si="21"/>
        <v>0</v>
      </c>
      <c r="G437" s="74">
        <f t="shared" si="21"/>
        <v>2</v>
      </c>
      <c r="H437" s="74">
        <f t="shared" si="21"/>
        <v>11</v>
      </c>
      <c r="I437" s="74">
        <f t="shared" si="21"/>
        <v>4</v>
      </c>
      <c r="J437" s="74">
        <f t="shared" si="21"/>
        <v>1</v>
      </c>
      <c r="K437" s="74">
        <f t="shared" si="21"/>
        <v>66</v>
      </c>
      <c r="L437" s="74">
        <f t="shared" si="21"/>
        <v>33</v>
      </c>
      <c r="M437" s="85"/>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row>
    <row r="438" spans="1:13" ht="15.75">
      <c r="A438" s="703" t="s">
        <v>245</v>
      </c>
      <c r="B438" s="65" t="s">
        <v>50</v>
      </c>
      <c r="C438" s="64">
        <v>20</v>
      </c>
      <c r="D438" s="64">
        <v>1</v>
      </c>
      <c r="E438" s="64">
        <v>1</v>
      </c>
      <c r="F438" s="60"/>
      <c r="G438" s="60"/>
      <c r="H438" s="66">
        <v>2</v>
      </c>
      <c r="I438" s="66"/>
      <c r="J438" s="66">
        <v>1</v>
      </c>
      <c r="K438" s="66"/>
      <c r="L438" s="66">
        <v>15</v>
      </c>
      <c r="M438" s="70"/>
    </row>
    <row r="439" spans="1:13" ht="15.75">
      <c r="A439" s="704"/>
      <c r="B439" s="65" t="s">
        <v>51</v>
      </c>
      <c r="C439" s="64">
        <v>19</v>
      </c>
      <c r="D439" s="64">
        <v>4</v>
      </c>
      <c r="E439" s="64"/>
      <c r="F439" s="60"/>
      <c r="G439" s="60">
        <v>2</v>
      </c>
      <c r="H439" s="66">
        <v>4</v>
      </c>
      <c r="I439" s="66"/>
      <c r="J439" s="66"/>
      <c r="K439" s="66"/>
      <c r="L439" s="66">
        <v>9</v>
      </c>
      <c r="M439" s="70"/>
    </row>
    <row r="440" spans="1:13" ht="15.75">
      <c r="A440" s="704"/>
      <c r="B440" s="65" t="s">
        <v>52</v>
      </c>
      <c r="C440" s="64">
        <v>9</v>
      </c>
      <c r="D440" s="64">
        <v>1</v>
      </c>
      <c r="E440" s="64">
        <v>1</v>
      </c>
      <c r="F440" s="60"/>
      <c r="G440" s="60"/>
      <c r="H440" s="66">
        <v>5</v>
      </c>
      <c r="I440" s="66">
        <v>2</v>
      </c>
      <c r="J440" s="66"/>
      <c r="K440" s="66"/>
      <c r="L440" s="66"/>
      <c r="M440" s="70"/>
    </row>
    <row r="441" spans="1:13" ht="15.75">
      <c r="A441" s="705"/>
      <c r="B441" s="65" t="s">
        <v>53</v>
      </c>
      <c r="C441" s="64">
        <v>10</v>
      </c>
      <c r="D441" s="64">
        <v>7</v>
      </c>
      <c r="E441" s="64"/>
      <c r="F441" s="60"/>
      <c r="G441" s="60"/>
      <c r="H441" s="66">
        <v>1</v>
      </c>
      <c r="I441" s="66">
        <v>2</v>
      </c>
      <c r="J441" s="66"/>
      <c r="K441" s="66"/>
      <c r="L441" s="66"/>
      <c r="M441" s="70"/>
    </row>
    <row r="442" spans="1:47" s="125" customFormat="1" ht="15.75">
      <c r="A442" s="96" t="s">
        <v>110</v>
      </c>
      <c r="B442" s="82"/>
      <c r="C442" s="74">
        <f>SUM(C438:C441)</f>
        <v>58</v>
      </c>
      <c r="D442" s="74">
        <f>SUM(D438:D441)</f>
        <v>13</v>
      </c>
      <c r="E442" s="74">
        <f aca="true" t="shared" si="22" ref="E442:J442">SUM(E438:E441)</f>
        <v>2</v>
      </c>
      <c r="F442" s="74">
        <f t="shared" si="22"/>
        <v>0</v>
      </c>
      <c r="G442" s="74">
        <f t="shared" si="22"/>
        <v>2</v>
      </c>
      <c r="H442" s="74">
        <f t="shared" si="22"/>
        <v>12</v>
      </c>
      <c r="I442" s="74">
        <f t="shared" si="22"/>
        <v>4</v>
      </c>
      <c r="J442" s="74">
        <f t="shared" si="22"/>
        <v>1</v>
      </c>
      <c r="K442" s="84">
        <v>34</v>
      </c>
      <c r="L442" s="84">
        <f>C442-K442</f>
        <v>24</v>
      </c>
      <c r="M442" s="85">
        <v>5</v>
      </c>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1:13" ht="15.75">
      <c r="A443" s="703" t="s">
        <v>241</v>
      </c>
      <c r="B443" s="65" t="s">
        <v>50</v>
      </c>
      <c r="C443" s="64"/>
      <c r="D443" s="64"/>
      <c r="E443" s="64"/>
      <c r="F443" s="60"/>
      <c r="G443" s="60"/>
      <c r="H443" s="66"/>
      <c r="I443" s="66"/>
      <c r="J443" s="66"/>
      <c r="K443" s="66"/>
      <c r="L443" s="66"/>
      <c r="M443" s="70"/>
    </row>
    <row r="444" spans="1:13" ht="15.75">
      <c r="A444" s="704"/>
      <c r="B444" s="65" t="s">
        <v>51</v>
      </c>
      <c r="C444" s="64"/>
      <c r="D444" s="64"/>
      <c r="E444" s="64"/>
      <c r="F444" s="60"/>
      <c r="G444" s="60"/>
      <c r="H444" s="66"/>
      <c r="I444" s="66"/>
      <c r="J444" s="66"/>
      <c r="K444" s="66"/>
      <c r="L444" s="66"/>
      <c r="M444" s="70"/>
    </row>
    <row r="445" spans="1:13" ht="15.75">
      <c r="A445" s="704"/>
      <c r="B445" s="65" t="s">
        <v>52</v>
      </c>
      <c r="C445" s="64"/>
      <c r="D445" s="64"/>
      <c r="E445" s="64"/>
      <c r="F445" s="60"/>
      <c r="G445" s="60"/>
      <c r="H445" s="66"/>
      <c r="I445" s="66"/>
      <c r="J445" s="66"/>
      <c r="K445" s="66"/>
      <c r="L445" s="66"/>
      <c r="M445" s="70"/>
    </row>
    <row r="446" spans="1:13" ht="15.75">
      <c r="A446" s="705"/>
      <c r="B446" s="65" t="s">
        <v>53</v>
      </c>
      <c r="C446" s="64">
        <v>19</v>
      </c>
      <c r="D446" s="64">
        <v>12</v>
      </c>
      <c r="E446" s="64" t="s">
        <v>118</v>
      </c>
      <c r="F446" s="60" t="s">
        <v>118</v>
      </c>
      <c r="G446" s="60">
        <v>1</v>
      </c>
      <c r="H446" s="66">
        <v>3</v>
      </c>
      <c r="I446" s="66">
        <v>3</v>
      </c>
      <c r="J446" s="66" t="s">
        <v>118</v>
      </c>
      <c r="K446" s="66">
        <v>15</v>
      </c>
      <c r="L446" s="66">
        <v>4</v>
      </c>
      <c r="M446" s="70">
        <v>10</v>
      </c>
    </row>
    <row r="447" spans="1:47" s="125" customFormat="1" ht="15.75">
      <c r="A447" s="96" t="s">
        <v>110</v>
      </c>
      <c r="B447" s="82"/>
      <c r="C447" s="74">
        <v>19</v>
      </c>
      <c r="D447" s="74">
        <v>12</v>
      </c>
      <c r="E447" s="74" t="s">
        <v>118</v>
      </c>
      <c r="F447" s="75" t="s">
        <v>118</v>
      </c>
      <c r="G447" s="75">
        <v>1</v>
      </c>
      <c r="H447" s="84">
        <v>3</v>
      </c>
      <c r="I447" s="84">
        <v>3</v>
      </c>
      <c r="J447" s="84" t="s">
        <v>118</v>
      </c>
      <c r="K447" s="84">
        <v>15</v>
      </c>
      <c r="L447" s="84">
        <v>4</v>
      </c>
      <c r="M447" s="85">
        <v>10</v>
      </c>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row>
    <row r="448" spans="1:13" ht="15.75">
      <c r="A448" s="703" t="s">
        <v>242</v>
      </c>
      <c r="B448" s="65" t="s">
        <v>50</v>
      </c>
      <c r="C448" s="64">
        <v>3</v>
      </c>
      <c r="D448" s="64">
        <v>0</v>
      </c>
      <c r="E448" s="64">
        <v>0</v>
      </c>
      <c r="F448" s="60">
        <v>0</v>
      </c>
      <c r="G448" s="60">
        <v>0</v>
      </c>
      <c r="H448" s="66">
        <v>0</v>
      </c>
      <c r="I448" s="66">
        <v>3</v>
      </c>
      <c r="J448" s="66">
        <v>0</v>
      </c>
      <c r="K448" s="66">
        <v>3</v>
      </c>
      <c r="L448" s="66">
        <v>0</v>
      </c>
      <c r="M448" s="70"/>
    </row>
    <row r="449" spans="1:13" ht="15.75">
      <c r="A449" s="704"/>
      <c r="B449" s="65" t="s">
        <v>51</v>
      </c>
      <c r="C449" s="64">
        <v>3</v>
      </c>
      <c r="D449" s="64">
        <v>0</v>
      </c>
      <c r="E449" s="64">
        <v>0</v>
      </c>
      <c r="F449" s="60">
        <v>0</v>
      </c>
      <c r="G449" s="60">
        <v>0</v>
      </c>
      <c r="H449" s="66">
        <v>0</v>
      </c>
      <c r="I449" s="66">
        <v>3</v>
      </c>
      <c r="J449" s="66">
        <v>0</v>
      </c>
      <c r="K449" s="66">
        <v>3</v>
      </c>
      <c r="L449" s="66">
        <v>0</v>
      </c>
      <c r="M449" s="70"/>
    </row>
    <row r="450" spans="1:13" ht="15.75">
      <c r="A450" s="704"/>
      <c r="B450" s="65" t="s">
        <v>52</v>
      </c>
      <c r="C450" s="64">
        <v>3</v>
      </c>
      <c r="D450" s="64">
        <v>0</v>
      </c>
      <c r="E450" s="64">
        <v>0</v>
      </c>
      <c r="F450" s="60">
        <v>0</v>
      </c>
      <c r="G450" s="60">
        <v>0</v>
      </c>
      <c r="H450" s="66">
        <v>0</v>
      </c>
      <c r="I450" s="66">
        <v>3</v>
      </c>
      <c r="J450" s="66">
        <v>0</v>
      </c>
      <c r="K450" s="66">
        <v>3</v>
      </c>
      <c r="L450" s="66">
        <v>0</v>
      </c>
      <c r="M450" s="70"/>
    </row>
    <row r="451" spans="1:13" ht="15.75">
      <c r="A451" s="705"/>
      <c r="B451" s="65" t="s">
        <v>53</v>
      </c>
      <c r="C451" s="64">
        <v>11</v>
      </c>
      <c r="D451" s="64">
        <v>8</v>
      </c>
      <c r="E451" s="64">
        <v>0</v>
      </c>
      <c r="F451" s="60">
        <v>0</v>
      </c>
      <c r="G451" s="60">
        <v>0</v>
      </c>
      <c r="H451" s="66">
        <v>0</v>
      </c>
      <c r="I451" s="66">
        <v>3</v>
      </c>
      <c r="J451" s="66">
        <v>0</v>
      </c>
      <c r="K451" s="66">
        <v>11</v>
      </c>
      <c r="L451" s="66">
        <v>0</v>
      </c>
      <c r="M451" s="70">
        <v>25</v>
      </c>
    </row>
    <row r="452" spans="1:47" s="125" customFormat="1" ht="15.75">
      <c r="A452" s="96" t="s">
        <v>110</v>
      </c>
      <c r="B452" s="82"/>
      <c r="C452" s="74">
        <v>20</v>
      </c>
      <c r="D452" s="74">
        <v>8</v>
      </c>
      <c r="E452" s="74">
        <v>0</v>
      </c>
      <c r="F452" s="75">
        <v>0</v>
      </c>
      <c r="G452" s="75">
        <v>0</v>
      </c>
      <c r="H452" s="84">
        <v>0</v>
      </c>
      <c r="I452" s="84">
        <v>12</v>
      </c>
      <c r="J452" s="84">
        <v>0</v>
      </c>
      <c r="K452" s="84">
        <v>20</v>
      </c>
      <c r="L452" s="84">
        <v>0</v>
      </c>
      <c r="M452" s="85">
        <v>25</v>
      </c>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row>
    <row r="453" spans="1:13" ht="15.75">
      <c r="A453" s="703" t="s">
        <v>243</v>
      </c>
      <c r="B453" s="65" t="s">
        <v>50</v>
      </c>
      <c r="C453" s="64">
        <v>0</v>
      </c>
      <c r="D453" s="64">
        <v>0</v>
      </c>
      <c r="E453" s="163">
        <v>0</v>
      </c>
      <c r="F453" s="164">
        <v>0</v>
      </c>
      <c r="G453" s="164">
        <v>0</v>
      </c>
      <c r="H453" s="165">
        <v>0</v>
      </c>
      <c r="I453" s="165">
        <v>0</v>
      </c>
      <c r="J453" s="165">
        <v>0</v>
      </c>
      <c r="K453" s="165">
        <v>0</v>
      </c>
      <c r="L453" s="165">
        <v>0</v>
      </c>
      <c r="M453" s="166"/>
    </row>
    <row r="454" spans="1:13" ht="15.75">
      <c r="A454" s="704"/>
      <c r="B454" s="65" t="s">
        <v>51</v>
      </c>
      <c r="C454" s="64">
        <v>31</v>
      </c>
      <c r="D454" s="64">
        <v>15</v>
      </c>
      <c r="E454" s="163">
        <v>8</v>
      </c>
      <c r="F454" s="164">
        <v>0</v>
      </c>
      <c r="G454" s="164">
        <v>1</v>
      </c>
      <c r="H454" s="165">
        <v>3</v>
      </c>
      <c r="I454" s="165">
        <v>4</v>
      </c>
      <c r="J454" s="165">
        <v>0</v>
      </c>
      <c r="K454" s="165">
        <v>26</v>
      </c>
      <c r="L454" s="165">
        <v>5</v>
      </c>
      <c r="M454" s="166"/>
    </row>
    <row r="455" spans="1:13" ht="15.75">
      <c r="A455" s="704"/>
      <c r="B455" s="65" t="s">
        <v>52</v>
      </c>
      <c r="C455" s="64">
        <v>0</v>
      </c>
      <c r="D455" s="64">
        <v>0</v>
      </c>
      <c r="E455" s="163">
        <v>0</v>
      </c>
      <c r="F455" s="164">
        <v>0</v>
      </c>
      <c r="G455" s="164">
        <v>0</v>
      </c>
      <c r="H455" s="165">
        <v>0</v>
      </c>
      <c r="I455" s="165">
        <v>0</v>
      </c>
      <c r="J455" s="165">
        <v>0</v>
      </c>
      <c r="K455" s="165">
        <v>0</v>
      </c>
      <c r="L455" s="165">
        <v>0</v>
      </c>
      <c r="M455" s="166"/>
    </row>
    <row r="456" spans="1:13" ht="15.75">
      <c r="A456" s="705"/>
      <c r="B456" s="65" t="s">
        <v>53</v>
      </c>
      <c r="C456" s="64">
        <v>0</v>
      </c>
      <c r="D456" s="64">
        <v>0</v>
      </c>
      <c r="E456" s="163">
        <v>0</v>
      </c>
      <c r="F456" s="164">
        <v>0</v>
      </c>
      <c r="G456" s="164">
        <v>0</v>
      </c>
      <c r="H456" s="165">
        <v>0</v>
      </c>
      <c r="I456" s="165">
        <v>0</v>
      </c>
      <c r="J456" s="165">
        <v>0</v>
      </c>
      <c r="K456" s="165">
        <v>0</v>
      </c>
      <c r="L456" s="165">
        <v>0</v>
      </c>
      <c r="M456" s="166">
        <v>20</v>
      </c>
    </row>
    <row r="457" spans="1:47" s="125" customFormat="1" ht="15.75">
      <c r="A457" s="96" t="s">
        <v>110</v>
      </c>
      <c r="B457" s="82"/>
      <c r="C457" s="74">
        <v>31</v>
      </c>
      <c r="D457" s="74">
        <v>15</v>
      </c>
      <c r="E457" s="79">
        <v>8</v>
      </c>
      <c r="F457" s="79">
        <v>0</v>
      </c>
      <c r="G457" s="79">
        <v>1</v>
      </c>
      <c r="H457" s="79">
        <v>3</v>
      </c>
      <c r="I457" s="79">
        <v>4</v>
      </c>
      <c r="J457" s="79">
        <v>0</v>
      </c>
      <c r="K457" s="168">
        <v>26</v>
      </c>
      <c r="L457" s="168">
        <v>5</v>
      </c>
      <c r="M457" s="169">
        <v>20</v>
      </c>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row>
    <row r="458" spans="1:13" ht="15.75">
      <c r="A458" s="703" t="s">
        <v>249</v>
      </c>
      <c r="B458" s="65" t="s">
        <v>50</v>
      </c>
      <c r="C458" s="64">
        <v>22</v>
      </c>
      <c r="D458" s="64">
        <v>16</v>
      </c>
      <c r="E458" s="64">
        <v>2</v>
      </c>
      <c r="F458" s="60">
        <v>0</v>
      </c>
      <c r="G458" s="60">
        <v>0</v>
      </c>
      <c r="H458" s="66">
        <v>4</v>
      </c>
      <c r="I458" s="66">
        <v>0</v>
      </c>
      <c r="J458" s="66">
        <v>0</v>
      </c>
      <c r="K458" s="66">
        <v>17</v>
      </c>
      <c r="L458" s="66">
        <v>5</v>
      </c>
      <c r="M458" s="70"/>
    </row>
    <row r="459" spans="1:13" ht="15.75">
      <c r="A459" s="709"/>
      <c r="B459" s="65" t="s">
        <v>51</v>
      </c>
      <c r="C459" s="64">
        <v>7</v>
      </c>
      <c r="D459" s="64">
        <v>0</v>
      </c>
      <c r="E459" s="64">
        <v>2</v>
      </c>
      <c r="F459" s="60">
        <v>0</v>
      </c>
      <c r="G459" s="60">
        <v>1</v>
      </c>
      <c r="H459" s="66">
        <v>0</v>
      </c>
      <c r="I459" s="66">
        <v>4</v>
      </c>
      <c r="J459" s="66">
        <v>0</v>
      </c>
      <c r="K459" s="66">
        <v>7</v>
      </c>
      <c r="L459" s="66">
        <v>0</v>
      </c>
      <c r="M459" s="70"/>
    </row>
    <row r="460" spans="1:13" ht="15.75">
      <c r="A460" s="709"/>
      <c r="B460" s="65" t="s">
        <v>52</v>
      </c>
      <c r="C460" s="64">
        <v>4</v>
      </c>
      <c r="D460" s="64">
        <v>0</v>
      </c>
      <c r="E460" s="64">
        <v>0</v>
      </c>
      <c r="F460" s="60">
        <v>0</v>
      </c>
      <c r="G460" s="60">
        <v>0</v>
      </c>
      <c r="H460" s="66">
        <v>2</v>
      </c>
      <c r="I460" s="66">
        <v>2</v>
      </c>
      <c r="J460" s="66">
        <v>0</v>
      </c>
      <c r="K460" s="66">
        <v>3</v>
      </c>
      <c r="L460" s="66">
        <v>1</v>
      </c>
      <c r="M460" s="70"/>
    </row>
    <row r="461" spans="1:13" ht="15.75">
      <c r="A461" s="710"/>
      <c r="B461" s="65" t="s">
        <v>53</v>
      </c>
      <c r="C461" s="64">
        <v>0</v>
      </c>
      <c r="D461" s="64">
        <v>0</v>
      </c>
      <c r="E461" s="64">
        <v>0</v>
      </c>
      <c r="F461" s="60">
        <v>0</v>
      </c>
      <c r="G461" s="60">
        <v>0</v>
      </c>
      <c r="H461" s="66">
        <v>0</v>
      </c>
      <c r="I461" s="66">
        <v>0</v>
      </c>
      <c r="J461" s="66">
        <v>0</v>
      </c>
      <c r="K461" s="66">
        <v>0</v>
      </c>
      <c r="L461" s="66">
        <v>0</v>
      </c>
      <c r="M461" s="70"/>
    </row>
    <row r="462" spans="1:47" s="125" customFormat="1" ht="15.75">
      <c r="A462" s="96" t="s">
        <v>110</v>
      </c>
      <c r="B462" s="82"/>
      <c r="C462" s="74">
        <v>33</v>
      </c>
      <c r="D462" s="74">
        <v>16</v>
      </c>
      <c r="E462" s="74">
        <v>4</v>
      </c>
      <c r="F462" s="75">
        <v>0</v>
      </c>
      <c r="G462" s="75">
        <v>1</v>
      </c>
      <c r="H462" s="84">
        <v>6</v>
      </c>
      <c r="I462" s="84">
        <v>6</v>
      </c>
      <c r="J462" s="84">
        <v>0</v>
      </c>
      <c r="K462" s="84">
        <v>27</v>
      </c>
      <c r="L462" s="84">
        <v>6</v>
      </c>
      <c r="M462" s="85">
        <v>10</v>
      </c>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row>
    <row r="463" spans="1:13" ht="15.75">
      <c r="A463" s="770" t="s">
        <v>244</v>
      </c>
      <c r="B463" s="21" t="s">
        <v>50</v>
      </c>
      <c r="C463" s="17">
        <v>32</v>
      </c>
      <c r="D463" s="17">
        <v>15</v>
      </c>
      <c r="E463" s="53" t="s">
        <v>118</v>
      </c>
      <c r="F463" s="53" t="s">
        <v>118</v>
      </c>
      <c r="G463" s="53">
        <v>4</v>
      </c>
      <c r="H463" s="53" t="s">
        <v>118</v>
      </c>
      <c r="I463" s="53">
        <v>1</v>
      </c>
      <c r="J463" s="64" t="s">
        <v>118</v>
      </c>
      <c r="K463" s="64">
        <v>11</v>
      </c>
      <c r="L463" s="70">
        <v>21</v>
      </c>
      <c r="M463" s="767">
        <v>25</v>
      </c>
    </row>
    <row r="464" spans="1:13" ht="15.75">
      <c r="A464" s="771"/>
      <c r="B464" s="21" t="s">
        <v>51</v>
      </c>
      <c r="C464" s="17">
        <v>16</v>
      </c>
      <c r="D464" s="17">
        <v>3</v>
      </c>
      <c r="E464" s="53" t="s">
        <v>118</v>
      </c>
      <c r="F464" s="53" t="s">
        <v>118</v>
      </c>
      <c r="G464" s="53" t="s">
        <v>118</v>
      </c>
      <c r="H464" s="53">
        <v>10</v>
      </c>
      <c r="I464" s="53">
        <v>3</v>
      </c>
      <c r="J464" s="64" t="s">
        <v>118</v>
      </c>
      <c r="K464" s="64">
        <v>14</v>
      </c>
      <c r="L464" s="70">
        <v>2</v>
      </c>
      <c r="M464" s="768"/>
    </row>
    <row r="465" spans="1:13" ht="15.75">
      <c r="A465" s="771"/>
      <c r="B465" s="23" t="s">
        <v>52</v>
      </c>
      <c r="C465" s="64">
        <v>5</v>
      </c>
      <c r="D465" s="64" t="s">
        <v>118</v>
      </c>
      <c r="E465" s="64" t="s">
        <v>118</v>
      </c>
      <c r="F465" s="64" t="s">
        <v>118</v>
      </c>
      <c r="G465" s="64" t="s">
        <v>118</v>
      </c>
      <c r="H465" s="64">
        <v>4</v>
      </c>
      <c r="I465" s="64">
        <v>1</v>
      </c>
      <c r="J465" s="64" t="s">
        <v>118</v>
      </c>
      <c r="K465" s="64">
        <v>4</v>
      </c>
      <c r="L465" s="70">
        <v>1</v>
      </c>
      <c r="M465" s="768"/>
    </row>
    <row r="466" spans="1:13" ht="15.75">
      <c r="A466" s="771"/>
      <c r="B466" s="21" t="s">
        <v>53</v>
      </c>
      <c r="C466" s="64" t="s">
        <v>118</v>
      </c>
      <c r="D466" s="64" t="s">
        <v>118</v>
      </c>
      <c r="E466" s="64" t="s">
        <v>118</v>
      </c>
      <c r="F466" s="64" t="s">
        <v>118</v>
      </c>
      <c r="G466" s="64" t="s">
        <v>118</v>
      </c>
      <c r="H466" s="64" t="s">
        <v>118</v>
      </c>
      <c r="I466" s="64" t="s">
        <v>118</v>
      </c>
      <c r="J466" s="64" t="s">
        <v>118</v>
      </c>
      <c r="K466" s="64" t="s">
        <v>118</v>
      </c>
      <c r="L466" s="70" t="s">
        <v>118</v>
      </c>
      <c r="M466" s="769"/>
    </row>
    <row r="467" spans="1:47" s="125" customFormat="1" ht="15.75">
      <c r="A467" s="96" t="s">
        <v>110</v>
      </c>
      <c r="B467" s="96"/>
      <c r="C467" s="74">
        <v>53</v>
      </c>
      <c r="D467" s="74">
        <v>18</v>
      </c>
      <c r="E467" s="74" t="s">
        <v>118</v>
      </c>
      <c r="F467" s="74" t="s">
        <v>118</v>
      </c>
      <c r="G467" s="74">
        <v>4</v>
      </c>
      <c r="H467" s="74">
        <v>14</v>
      </c>
      <c r="I467" s="74">
        <v>5</v>
      </c>
      <c r="J467" s="74" t="s">
        <v>118</v>
      </c>
      <c r="K467" s="74">
        <v>29</v>
      </c>
      <c r="L467" s="85">
        <v>24</v>
      </c>
      <c r="M467" s="85">
        <v>25</v>
      </c>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row>
    <row r="468" spans="1:47" s="134" customFormat="1" ht="35.25" customHeight="1">
      <c r="A468" s="94" t="s">
        <v>250</v>
      </c>
      <c r="B468" s="68"/>
      <c r="C468" s="58">
        <f>C412+C417+C422+C427+C432+C437+C442+C447+C452+C457+C462+C467</f>
        <v>586</v>
      </c>
      <c r="D468" s="58">
        <f>D412+D417+D422+D427+D432+D437+D442+D447+D452+D457+D462+D467</f>
        <v>212</v>
      </c>
      <c r="E468" s="58">
        <f>E412+E417+E427+E432+E437+E442+E452+E457+E462</f>
        <v>57</v>
      </c>
      <c r="F468" s="59">
        <f>F412+F417+F427+F432+F437+F442+F452+F457+F462</f>
        <v>0</v>
      </c>
      <c r="G468" s="59">
        <f>G412+G417+G422+G427+G432+G437+G442+G447+G452+G457+G462+G467</f>
        <v>18</v>
      </c>
      <c r="H468" s="170">
        <f>H412+H417+H422+H427+H432+H437+H442+H447+H452+H457+H462+H467</f>
        <v>85</v>
      </c>
      <c r="I468" s="170">
        <f>I412+I417+I422+I427+I432+I437+I442+I447+I452+I457+I462+I467</f>
        <v>57</v>
      </c>
      <c r="J468" s="170">
        <f>J417+J427+J432+J437+J442+J452+J457+J462</f>
        <v>23</v>
      </c>
      <c r="K468" s="170">
        <f>K412+K417+K422+K427+K432+K437+K442+K447+K452+K457+K462+K467</f>
        <v>387</v>
      </c>
      <c r="L468" s="170">
        <f>L412+L417+L422+L427+L432+L437+L442+L447+L452+L457+L462+L467</f>
        <v>170</v>
      </c>
      <c r="M468" s="171">
        <f>M412+M417+M422+M427+M432+M442+M447+M452+M457+M462+M467</f>
        <v>195</v>
      </c>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1:47" s="174" customFormat="1" ht="50.25" customHeight="1">
      <c r="A469" s="172" t="s">
        <v>251</v>
      </c>
      <c r="B469" s="173"/>
      <c r="C469" s="173">
        <f>SUM(C67,C119,C171,C213,C255,C307,C349,C406,C468)</f>
        <v>4947</v>
      </c>
      <c r="D469" s="173">
        <f aca="true" t="shared" si="23" ref="D469:M469">SUM(D67,D119,D171,D213,D255,D307,D349,D406,D468)</f>
        <v>2221</v>
      </c>
      <c r="E469" s="173">
        <f t="shared" si="23"/>
        <v>565</v>
      </c>
      <c r="F469" s="173">
        <f t="shared" si="23"/>
        <v>2</v>
      </c>
      <c r="G469" s="173">
        <f t="shared" si="23"/>
        <v>174</v>
      </c>
      <c r="H469" s="173">
        <f t="shared" si="23"/>
        <v>814</v>
      </c>
      <c r="I469" s="173">
        <f t="shared" si="23"/>
        <v>356</v>
      </c>
      <c r="J469" s="173">
        <f t="shared" si="23"/>
        <v>251</v>
      </c>
      <c r="K469" s="173">
        <f t="shared" si="23"/>
        <v>3720</v>
      </c>
      <c r="L469" s="173">
        <f t="shared" si="23"/>
        <v>1075</v>
      </c>
      <c r="M469" s="173">
        <f t="shared" si="23"/>
        <v>1643</v>
      </c>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row>
  </sheetData>
  <sheetProtection/>
  <mergeCells count="117">
    <mergeCell ref="A423:A426"/>
    <mergeCell ref="A391:A394"/>
    <mergeCell ref="A396:A399"/>
    <mergeCell ref="M396:M399"/>
    <mergeCell ref="A401:A404"/>
    <mergeCell ref="A453:A456"/>
    <mergeCell ref="A458:A461"/>
    <mergeCell ref="A463:A466"/>
    <mergeCell ref="M463:M466"/>
    <mergeCell ref="A428:A431"/>
    <mergeCell ref="A433:A436"/>
    <mergeCell ref="A438:A441"/>
    <mergeCell ref="A443:A446"/>
    <mergeCell ref="A448:A451"/>
    <mergeCell ref="A371:A374"/>
    <mergeCell ref="A376:A379"/>
    <mergeCell ref="C376:C379"/>
    <mergeCell ref="D376:D379"/>
    <mergeCell ref="E376:E379"/>
    <mergeCell ref="A407:M407"/>
    <mergeCell ref="A408:A411"/>
    <mergeCell ref="A413:A416"/>
    <mergeCell ref="A418:A421"/>
    <mergeCell ref="K376:K379"/>
    <mergeCell ref="L376:L379"/>
    <mergeCell ref="M376:M379"/>
    <mergeCell ref="A381:A384"/>
    <mergeCell ref="A386:A389"/>
    <mergeCell ref="F376:F379"/>
    <mergeCell ref="G376:G379"/>
    <mergeCell ref="H376:H379"/>
    <mergeCell ref="I376:I379"/>
    <mergeCell ref="J376:J379"/>
    <mergeCell ref="A344:A347"/>
    <mergeCell ref="A351:A354"/>
    <mergeCell ref="A356:A359"/>
    <mergeCell ref="A361:A364"/>
    <mergeCell ref="A366:A369"/>
    <mergeCell ref="A319:A322"/>
    <mergeCell ref="A324:A327"/>
    <mergeCell ref="A329:A332"/>
    <mergeCell ref="A334:A337"/>
    <mergeCell ref="A339:A342"/>
    <mergeCell ref="A350:M350"/>
    <mergeCell ref="A297:A300"/>
    <mergeCell ref="A302:A305"/>
    <mergeCell ref="A308:M308"/>
    <mergeCell ref="A309:A312"/>
    <mergeCell ref="A314:A317"/>
    <mergeCell ref="A272:A275"/>
    <mergeCell ref="A277:A280"/>
    <mergeCell ref="A282:A285"/>
    <mergeCell ref="A287:A290"/>
    <mergeCell ref="A292:A295"/>
    <mergeCell ref="A256:M256"/>
    <mergeCell ref="A257:A260"/>
    <mergeCell ref="M257:M260"/>
    <mergeCell ref="A262:A265"/>
    <mergeCell ref="A267:A270"/>
    <mergeCell ref="A235:A238"/>
    <mergeCell ref="A240:A243"/>
    <mergeCell ref="A245:A248"/>
    <mergeCell ref="M245:M249"/>
    <mergeCell ref="A250:A253"/>
    <mergeCell ref="D1:E1"/>
    <mergeCell ref="C2:E2"/>
    <mergeCell ref="A32:A35"/>
    <mergeCell ref="A37:A40"/>
    <mergeCell ref="A42:A45"/>
    <mergeCell ref="A68:M68"/>
    <mergeCell ref="A47:A50"/>
    <mergeCell ref="A52:A55"/>
    <mergeCell ref="A57:A60"/>
    <mergeCell ref="A62:A65"/>
    <mergeCell ref="A225:A228"/>
    <mergeCell ref="A230:A233"/>
    <mergeCell ref="A6:M6"/>
    <mergeCell ref="A3:M3"/>
    <mergeCell ref="A22:A25"/>
    <mergeCell ref="A27:A30"/>
    <mergeCell ref="A12:A15"/>
    <mergeCell ref="A17:A20"/>
    <mergeCell ref="A69:A72"/>
    <mergeCell ref="A7:A10"/>
    <mergeCell ref="A114:A117"/>
    <mergeCell ref="A74:A77"/>
    <mergeCell ref="A79:A82"/>
    <mergeCell ref="A84:A87"/>
    <mergeCell ref="A89:A92"/>
    <mergeCell ref="A94:A97"/>
    <mergeCell ref="A214:M214"/>
    <mergeCell ref="A215:A218"/>
    <mergeCell ref="A220:A223"/>
    <mergeCell ref="I1:K1"/>
    <mergeCell ref="A161:A164"/>
    <mergeCell ref="A198:A201"/>
    <mergeCell ref="A203:A206"/>
    <mergeCell ref="A208:A211"/>
    <mergeCell ref="A166:A169"/>
    <mergeCell ref="A172:M172"/>
    <mergeCell ref="A173:A176"/>
    <mergeCell ref="A178:A181"/>
    <mergeCell ref="A183:A186"/>
    <mergeCell ref="A188:A191"/>
    <mergeCell ref="A193:A196"/>
    <mergeCell ref="A120:M120"/>
    <mergeCell ref="A121:A124"/>
    <mergeCell ref="A126:A129"/>
    <mergeCell ref="A131:A134"/>
    <mergeCell ref="A136:A139"/>
    <mergeCell ref="A141:A144"/>
    <mergeCell ref="A146:A149"/>
    <mergeCell ref="A151:A154"/>
    <mergeCell ref="A156:A159"/>
    <mergeCell ref="A99:A102"/>
    <mergeCell ref="A104:A107"/>
    <mergeCell ref="A109:A112"/>
  </mergeCells>
  <printOptions/>
  <pageMargins left="0.11811023622047245" right="0.11811023622047245" top="0.5511811023622047" bottom="0.7480314960629921" header="0.31496062992125984" footer="0.31496062992125984"/>
  <pageSetup fitToHeight="0"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V155"/>
  <sheetViews>
    <sheetView zoomScale="80" zoomScaleNormal="80" zoomScalePageLayoutView="0" workbookViewId="0" topLeftCell="A1">
      <pane ySplit="6" topLeftCell="A7" activePane="bottomLeft" state="frozen"/>
      <selection pane="topLeft" activeCell="A1" sqref="A1"/>
      <selection pane="bottomLeft" activeCell="I1" sqref="I1:K1"/>
    </sheetView>
  </sheetViews>
  <sheetFormatPr defaultColWidth="9.140625" defaultRowHeight="15"/>
  <cols>
    <col min="2" max="2" width="41.00390625" style="0" customWidth="1"/>
    <col min="3" max="3" width="16.28125" style="0" customWidth="1"/>
    <col min="4" max="4" width="9.7109375" style="0" customWidth="1"/>
    <col min="5" max="5" width="9.28125" style="0" customWidth="1"/>
    <col min="6" max="6" width="8.421875" style="0" customWidth="1"/>
    <col min="7" max="7" width="8.7109375" style="0" customWidth="1"/>
    <col min="8" max="8" width="12.421875" style="0" customWidth="1"/>
    <col min="9" max="9" width="12.28125" style="0" customWidth="1"/>
    <col min="10" max="10" width="14.7109375" style="0" customWidth="1"/>
    <col min="11" max="11" width="14.00390625" style="0" customWidth="1"/>
    <col min="12" max="12" width="16.57421875" style="0" customWidth="1"/>
    <col min="13" max="13" width="14.7109375" style="0" customWidth="1"/>
    <col min="14" max="14" width="14.140625" style="0" customWidth="1"/>
    <col min="15" max="17" width="15.7109375" style="0" customWidth="1"/>
    <col min="18" max="18" width="12.57421875" style="0" customWidth="1"/>
  </cols>
  <sheetData>
    <row r="1" spans="2:22" ht="66" customHeight="1">
      <c r="B1" s="18"/>
      <c r="C1" s="18"/>
      <c r="D1" s="18"/>
      <c r="E1" s="18"/>
      <c r="F1" s="18"/>
      <c r="G1" s="30"/>
      <c r="I1" s="702" t="s">
        <v>2132</v>
      </c>
      <c r="J1" s="702"/>
      <c r="K1" s="702"/>
      <c r="L1" s="30"/>
      <c r="M1" s="98"/>
      <c r="N1" s="98"/>
      <c r="O1" s="98"/>
      <c r="P1" s="98"/>
      <c r="Q1" s="98"/>
      <c r="R1" s="98"/>
      <c r="S1" s="98"/>
      <c r="T1" s="98"/>
      <c r="U1" s="98"/>
      <c r="V1" s="98"/>
    </row>
    <row r="2" spans="2:22" ht="13.5" customHeight="1">
      <c r="B2" s="18"/>
      <c r="C2" s="730"/>
      <c r="D2" s="730"/>
      <c r="E2" s="730"/>
      <c r="F2" s="731"/>
      <c r="G2" s="731"/>
      <c r="H2" s="731"/>
      <c r="I2" s="731"/>
      <c r="J2" s="19"/>
      <c r="K2" s="19"/>
      <c r="L2" s="19"/>
      <c r="M2" s="98"/>
      <c r="N2" s="98"/>
      <c r="O2" s="98"/>
      <c r="P2" s="98"/>
      <c r="Q2" s="98"/>
      <c r="R2" s="98"/>
      <c r="S2" s="98"/>
      <c r="T2" s="98"/>
      <c r="U2" s="98"/>
      <c r="V2" s="98"/>
    </row>
    <row r="3" spans="2:22" ht="53.25" customHeight="1">
      <c r="B3" s="776" t="s">
        <v>253</v>
      </c>
      <c r="C3" s="776"/>
      <c r="D3" s="776"/>
      <c r="E3" s="776"/>
      <c r="F3" s="776"/>
      <c r="G3" s="776"/>
      <c r="H3" s="776"/>
      <c r="I3" s="776"/>
      <c r="J3" s="776"/>
      <c r="K3" s="776"/>
      <c r="L3" s="776"/>
      <c r="M3" s="98"/>
      <c r="N3" s="98"/>
      <c r="O3" s="98"/>
      <c r="P3" s="98"/>
      <c r="Q3" s="98"/>
      <c r="R3" s="98"/>
      <c r="S3" s="98"/>
      <c r="T3" s="98"/>
      <c r="U3" s="98"/>
      <c r="V3" s="98"/>
    </row>
    <row r="4" spans="2:22" ht="15.75">
      <c r="B4" s="18"/>
      <c r="C4" s="18"/>
      <c r="D4" s="18"/>
      <c r="E4" s="18"/>
      <c r="F4" s="18"/>
      <c r="G4" s="18"/>
      <c r="H4" s="18"/>
      <c r="I4" s="18"/>
      <c r="J4" s="18"/>
      <c r="K4" s="18"/>
      <c r="L4" s="18"/>
      <c r="M4" s="98"/>
      <c r="N4" s="98"/>
      <c r="O4" s="98"/>
      <c r="P4" s="98"/>
      <c r="Q4" s="98"/>
      <c r="R4" s="98"/>
      <c r="S4" s="98"/>
      <c r="T4" s="98"/>
      <c r="U4" s="98"/>
      <c r="V4" s="98"/>
    </row>
    <row r="5" spans="1:22" s="3" customFormat="1" ht="125.25" customHeight="1">
      <c r="A5" s="777" t="s">
        <v>297</v>
      </c>
      <c r="B5" s="777" t="s">
        <v>87</v>
      </c>
      <c r="C5" s="779" t="s">
        <v>88</v>
      </c>
      <c r="D5" s="774" t="s">
        <v>108</v>
      </c>
      <c r="E5" s="775"/>
      <c r="F5" s="775"/>
      <c r="G5" s="775"/>
      <c r="H5" s="779" t="s">
        <v>93</v>
      </c>
      <c r="I5" s="779"/>
      <c r="J5" s="780" t="s">
        <v>109</v>
      </c>
      <c r="K5" s="781"/>
      <c r="L5" s="777" t="s">
        <v>62</v>
      </c>
      <c r="M5" s="98"/>
      <c r="N5" s="98"/>
      <c r="O5" s="98"/>
      <c r="P5" s="98"/>
      <c r="Q5" s="98"/>
      <c r="R5" s="98"/>
      <c r="S5" s="98"/>
      <c r="T5" s="98"/>
      <c r="U5" s="98"/>
      <c r="V5" s="98"/>
    </row>
    <row r="6" spans="1:22" ht="38.25" customHeight="1">
      <c r="A6" s="778"/>
      <c r="B6" s="778"/>
      <c r="C6" s="779"/>
      <c r="D6" s="175" t="s">
        <v>89</v>
      </c>
      <c r="E6" s="175" t="s">
        <v>90</v>
      </c>
      <c r="F6" s="176" t="s">
        <v>91</v>
      </c>
      <c r="G6" s="176" t="s">
        <v>92</v>
      </c>
      <c r="H6" s="175" t="s">
        <v>94</v>
      </c>
      <c r="I6" s="175" t="s">
        <v>26</v>
      </c>
      <c r="J6" s="175" t="s">
        <v>94</v>
      </c>
      <c r="K6" s="175" t="s">
        <v>26</v>
      </c>
      <c r="L6" s="778"/>
      <c r="M6" s="98"/>
      <c r="N6" s="98"/>
      <c r="O6" s="98"/>
      <c r="P6" s="98"/>
      <c r="Q6" s="98"/>
      <c r="R6" s="98"/>
      <c r="S6" s="98"/>
      <c r="T6" s="98"/>
      <c r="U6" s="98"/>
      <c r="V6" s="98"/>
    </row>
    <row r="7" spans="1:22" ht="30" customHeight="1">
      <c r="A7" s="772" t="s">
        <v>113</v>
      </c>
      <c r="B7" s="772"/>
      <c r="C7" s="772"/>
      <c r="D7" s="772"/>
      <c r="E7" s="772"/>
      <c r="F7" s="772"/>
      <c r="G7" s="772"/>
      <c r="H7" s="772"/>
      <c r="I7" s="772"/>
      <c r="J7" s="772"/>
      <c r="K7" s="772"/>
      <c r="L7" s="772"/>
      <c r="M7" s="98"/>
      <c r="N7" s="98"/>
      <c r="O7" s="98"/>
      <c r="P7" s="98"/>
      <c r="Q7" s="98"/>
      <c r="R7" s="98"/>
      <c r="S7" s="98"/>
      <c r="T7" s="98"/>
      <c r="U7" s="98"/>
      <c r="V7" s="98"/>
    </row>
    <row r="8" spans="1:22" ht="31.5">
      <c r="A8" s="324">
        <v>1</v>
      </c>
      <c r="B8" s="689" t="s">
        <v>252</v>
      </c>
      <c r="C8" s="686">
        <v>652</v>
      </c>
      <c r="D8" s="686">
        <v>93</v>
      </c>
      <c r="E8" s="686">
        <v>129</v>
      </c>
      <c r="F8" s="686">
        <v>64</v>
      </c>
      <c r="G8" s="686">
        <v>0</v>
      </c>
      <c r="H8" s="686">
        <v>40</v>
      </c>
      <c r="I8" s="686">
        <v>18</v>
      </c>
      <c r="J8" s="686">
        <v>2</v>
      </c>
      <c r="K8" s="686">
        <v>2</v>
      </c>
      <c r="L8" s="686">
        <v>0</v>
      </c>
      <c r="M8" s="98"/>
      <c r="N8" s="98"/>
      <c r="O8" s="98"/>
      <c r="P8" s="98"/>
      <c r="Q8" s="98"/>
      <c r="R8" s="98"/>
      <c r="S8" s="98"/>
      <c r="T8" s="98"/>
      <c r="U8" s="98"/>
      <c r="V8" s="98"/>
    </row>
    <row r="9" spans="1:22" ht="72" customHeight="1">
      <c r="A9" s="324">
        <v>2</v>
      </c>
      <c r="B9" s="689" t="s">
        <v>115</v>
      </c>
      <c r="C9" s="686">
        <v>215</v>
      </c>
      <c r="D9" s="686">
        <v>67</v>
      </c>
      <c r="E9" s="686">
        <v>75</v>
      </c>
      <c r="F9" s="686">
        <v>56</v>
      </c>
      <c r="G9" s="686">
        <v>0</v>
      </c>
      <c r="H9" s="686">
        <v>15</v>
      </c>
      <c r="I9" s="686">
        <v>5</v>
      </c>
      <c r="J9" s="686">
        <v>0</v>
      </c>
      <c r="K9" s="686">
        <v>1</v>
      </c>
      <c r="L9" s="686">
        <v>7</v>
      </c>
      <c r="M9" s="98"/>
      <c r="N9" s="98"/>
      <c r="O9" s="98"/>
      <c r="P9" s="98"/>
      <c r="Q9" s="98"/>
      <c r="R9" s="98"/>
      <c r="S9" s="98"/>
      <c r="T9" s="98"/>
      <c r="U9" s="98"/>
      <c r="V9" s="98"/>
    </row>
    <row r="10" spans="1:22" ht="31.5">
      <c r="A10" s="324">
        <v>3</v>
      </c>
      <c r="B10" s="689" t="s">
        <v>116</v>
      </c>
      <c r="C10" s="686">
        <v>139</v>
      </c>
      <c r="D10" s="686">
        <v>24</v>
      </c>
      <c r="E10" s="686">
        <v>30</v>
      </c>
      <c r="F10" s="686" t="s">
        <v>118</v>
      </c>
      <c r="G10" s="686">
        <v>0</v>
      </c>
      <c r="H10" s="686">
        <v>18</v>
      </c>
      <c r="I10" s="686">
        <v>1</v>
      </c>
      <c r="J10" s="686">
        <v>1</v>
      </c>
      <c r="K10" s="686">
        <v>0</v>
      </c>
      <c r="L10" s="686">
        <v>3</v>
      </c>
      <c r="M10" s="98"/>
      <c r="N10" s="98"/>
      <c r="O10" s="98"/>
      <c r="P10" s="98"/>
      <c r="Q10" s="98"/>
      <c r="R10" s="98"/>
      <c r="S10" s="98"/>
      <c r="T10" s="98"/>
      <c r="U10" s="98"/>
      <c r="V10" s="98"/>
    </row>
    <row r="11" spans="1:22" ht="31.5">
      <c r="A11" s="324">
        <v>4</v>
      </c>
      <c r="B11" s="689" t="s">
        <v>119</v>
      </c>
      <c r="C11" s="686">
        <v>388</v>
      </c>
      <c r="D11" s="686">
        <v>137</v>
      </c>
      <c r="E11" s="686">
        <v>118</v>
      </c>
      <c r="F11" s="686">
        <v>98</v>
      </c>
      <c r="G11" s="686">
        <v>0</v>
      </c>
      <c r="H11" s="686">
        <v>30</v>
      </c>
      <c r="I11" s="686">
        <v>1</v>
      </c>
      <c r="J11" s="686">
        <v>2</v>
      </c>
      <c r="K11" s="686">
        <v>0</v>
      </c>
      <c r="L11" s="686">
        <v>10</v>
      </c>
      <c r="M11" s="98"/>
      <c r="N11" s="98"/>
      <c r="O11" s="98"/>
      <c r="P11" s="98"/>
      <c r="Q11" s="98"/>
      <c r="R11" s="98"/>
      <c r="S11" s="98"/>
      <c r="T11" s="98"/>
      <c r="U11" s="98"/>
      <c r="V11" s="98"/>
    </row>
    <row r="12" spans="1:22" ht="36" customHeight="1">
      <c r="A12" s="324">
        <v>5</v>
      </c>
      <c r="B12" s="689" t="s">
        <v>120</v>
      </c>
      <c r="C12" s="686">
        <v>709</v>
      </c>
      <c r="D12" s="686">
        <v>118</v>
      </c>
      <c r="E12" s="686">
        <v>125</v>
      </c>
      <c r="F12" s="686">
        <v>146</v>
      </c>
      <c r="G12" s="686">
        <v>47</v>
      </c>
      <c r="H12" s="686">
        <v>59</v>
      </c>
      <c r="I12" s="686">
        <v>10</v>
      </c>
      <c r="J12" s="686">
        <v>3</v>
      </c>
      <c r="K12" s="686">
        <v>0</v>
      </c>
      <c r="L12" s="686">
        <v>2</v>
      </c>
      <c r="M12" s="98"/>
      <c r="N12" s="98"/>
      <c r="O12" s="98"/>
      <c r="P12" s="98"/>
      <c r="Q12" s="98"/>
      <c r="R12" s="98"/>
      <c r="S12" s="98"/>
      <c r="T12" s="98"/>
      <c r="U12" s="98"/>
      <c r="V12" s="98"/>
    </row>
    <row r="13" spans="1:22" ht="33" customHeight="1">
      <c r="A13" s="324">
        <v>6</v>
      </c>
      <c r="B13" s="689" t="s">
        <v>121</v>
      </c>
      <c r="C13" s="686">
        <v>1001</v>
      </c>
      <c r="D13" s="686">
        <v>248</v>
      </c>
      <c r="E13" s="686">
        <v>266</v>
      </c>
      <c r="F13" s="686">
        <v>147</v>
      </c>
      <c r="G13" s="686">
        <v>199</v>
      </c>
      <c r="H13" s="686">
        <v>65</v>
      </c>
      <c r="I13" s="686">
        <v>7</v>
      </c>
      <c r="J13" s="686">
        <v>15</v>
      </c>
      <c r="K13" s="686" t="s">
        <v>118</v>
      </c>
      <c r="L13" s="686">
        <v>6</v>
      </c>
      <c r="M13" s="98"/>
      <c r="N13" s="98"/>
      <c r="O13" s="98"/>
      <c r="P13" s="98"/>
      <c r="Q13" s="98"/>
      <c r="R13" s="98"/>
      <c r="S13" s="98"/>
      <c r="T13" s="98"/>
      <c r="U13" s="98"/>
      <c r="V13" s="98"/>
    </row>
    <row r="14" spans="1:22" ht="33.75" customHeight="1">
      <c r="A14" s="324">
        <v>7</v>
      </c>
      <c r="B14" s="689" t="s">
        <v>122</v>
      </c>
      <c r="C14" s="686">
        <v>396</v>
      </c>
      <c r="D14" s="686">
        <v>154</v>
      </c>
      <c r="E14" s="686">
        <v>38</v>
      </c>
      <c r="F14" s="686"/>
      <c r="G14" s="686">
        <v>0</v>
      </c>
      <c r="H14" s="686">
        <v>37</v>
      </c>
      <c r="I14" s="686">
        <v>2</v>
      </c>
      <c r="J14" s="686">
        <v>3</v>
      </c>
      <c r="K14" s="686"/>
      <c r="L14" s="686">
        <v>7.5</v>
      </c>
      <c r="M14" s="98"/>
      <c r="N14" s="98"/>
      <c r="O14" s="98"/>
      <c r="P14" s="98"/>
      <c r="Q14" s="98"/>
      <c r="R14" s="98"/>
      <c r="S14" s="98"/>
      <c r="T14" s="98"/>
      <c r="U14" s="98"/>
      <c r="V14" s="98"/>
    </row>
    <row r="15" spans="1:22" ht="48.75" customHeight="1">
      <c r="A15" s="324">
        <v>8</v>
      </c>
      <c r="B15" s="689" t="s">
        <v>123</v>
      </c>
      <c r="C15" s="686">
        <v>518</v>
      </c>
      <c r="D15" s="686">
        <v>183</v>
      </c>
      <c r="E15" s="686">
        <v>99</v>
      </c>
      <c r="F15" s="686">
        <v>60</v>
      </c>
      <c r="G15" s="686">
        <v>0</v>
      </c>
      <c r="H15" s="686">
        <v>27</v>
      </c>
      <c r="I15" s="686">
        <v>3</v>
      </c>
      <c r="J15" s="686">
        <v>1</v>
      </c>
      <c r="K15" s="686"/>
      <c r="L15" s="686">
        <v>18</v>
      </c>
      <c r="M15" s="98"/>
      <c r="N15" s="98"/>
      <c r="O15" s="98"/>
      <c r="P15" s="98"/>
      <c r="Q15" s="98"/>
      <c r="R15" s="98"/>
      <c r="S15" s="98"/>
      <c r="T15" s="98"/>
      <c r="U15" s="98"/>
      <c r="V15" s="98"/>
    </row>
    <row r="16" spans="1:22" ht="33" customHeight="1">
      <c r="A16" s="324">
        <v>9</v>
      </c>
      <c r="B16" s="689" t="s">
        <v>124</v>
      </c>
      <c r="C16" s="686">
        <v>98</v>
      </c>
      <c r="D16" s="686">
        <v>20</v>
      </c>
      <c r="E16" s="686" t="s">
        <v>118</v>
      </c>
      <c r="F16" s="686">
        <v>21</v>
      </c>
      <c r="G16" s="686">
        <v>0</v>
      </c>
      <c r="H16" s="686">
        <v>19</v>
      </c>
      <c r="I16" s="686">
        <v>2</v>
      </c>
      <c r="J16" s="686">
        <v>1</v>
      </c>
      <c r="K16" s="686" t="s">
        <v>118</v>
      </c>
      <c r="L16" s="686">
        <v>1</v>
      </c>
      <c r="M16" s="98"/>
      <c r="N16" s="98"/>
      <c r="O16" s="98"/>
      <c r="P16" s="98"/>
      <c r="Q16" s="98"/>
      <c r="R16" s="98"/>
      <c r="S16" s="98"/>
      <c r="T16" s="98"/>
      <c r="U16" s="98"/>
      <c r="V16" s="98"/>
    </row>
    <row r="17" spans="1:22" ht="87" customHeight="1">
      <c r="A17" s="324">
        <v>10</v>
      </c>
      <c r="B17" s="692" t="s">
        <v>254</v>
      </c>
      <c r="C17" s="686">
        <v>182</v>
      </c>
      <c r="D17" s="686">
        <v>78</v>
      </c>
      <c r="E17" s="686">
        <v>58</v>
      </c>
      <c r="F17" s="686">
        <v>46</v>
      </c>
      <c r="G17" s="686">
        <v>0</v>
      </c>
      <c r="H17" s="686">
        <v>22</v>
      </c>
      <c r="I17" s="686">
        <v>2</v>
      </c>
      <c r="J17" s="686">
        <v>1</v>
      </c>
      <c r="K17" s="686">
        <v>0</v>
      </c>
      <c r="L17" s="686">
        <v>4.79</v>
      </c>
      <c r="M17" s="98"/>
      <c r="N17" s="98"/>
      <c r="O17" s="98"/>
      <c r="P17" s="98"/>
      <c r="Q17" s="98"/>
      <c r="R17" s="98"/>
      <c r="S17" s="98"/>
      <c r="T17" s="98"/>
      <c r="U17" s="98"/>
      <c r="V17" s="98"/>
    </row>
    <row r="18" spans="1:22" ht="33" customHeight="1">
      <c r="A18" s="324">
        <v>11</v>
      </c>
      <c r="B18" s="689" t="s">
        <v>126</v>
      </c>
      <c r="C18" s="686">
        <v>254</v>
      </c>
      <c r="D18" s="686">
        <v>42</v>
      </c>
      <c r="E18" s="686">
        <v>50</v>
      </c>
      <c r="F18" s="686">
        <v>20</v>
      </c>
      <c r="G18" s="686">
        <v>0</v>
      </c>
      <c r="H18" s="686">
        <v>24</v>
      </c>
      <c r="I18" s="686">
        <v>1</v>
      </c>
      <c r="J18" s="686">
        <v>1</v>
      </c>
      <c r="K18" s="686">
        <v>1</v>
      </c>
      <c r="L18" s="686">
        <v>4</v>
      </c>
      <c r="M18" s="98"/>
      <c r="N18" s="98"/>
      <c r="O18" s="98"/>
      <c r="P18" s="98"/>
      <c r="Q18" s="98"/>
      <c r="R18" s="98"/>
      <c r="S18" s="98"/>
      <c r="T18" s="98"/>
      <c r="U18" s="98"/>
      <c r="V18" s="98"/>
    </row>
    <row r="19" spans="1:22" ht="33" customHeight="1">
      <c r="A19" s="324">
        <v>12</v>
      </c>
      <c r="B19" s="689" t="s">
        <v>127</v>
      </c>
      <c r="C19" s="686">
        <v>210</v>
      </c>
      <c r="D19" s="686">
        <v>43</v>
      </c>
      <c r="E19" s="686">
        <v>73</v>
      </c>
      <c r="F19" s="686">
        <v>73</v>
      </c>
      <c r="G19" s="686">
        <v>21</v>
      </c>
      <c r="H19" s="686">
        <v>1</v>
      </c>
      <c r="I19" s="686">
        <v>0</v>
      </c>
      <c r="J19" s="686">
        <v>1</v>
      </c>
      <c r="K19" s="686">
        <v>0</v>
      </c>
      <c r="L19" s="686">
        <v>1</v>
      </c>
      <c r="M19" s="98"/>
      <c r="N19" s="98"/>
      <c r="O19" s="98"/>
      <c r="P19" s="98"/>
      <c r="Q19" s="98"/>
      <c r="R19" s="98"/>
      <c r="S19" s="98"/>
      <c r="T19" s="98"/>
      <c r="U19" s="98"/>
      <c r="V19" s="98"/>
    </row>
    <row r="20" spans="1:22" s="135" customFormat="1" ht="24.75" customHeight="1">
      <c r="A20" s="773" t="s">
        <v>211</v>
      </c>
      <c r="B20" s="773"/>
      <c r="C20" s="107">
        <f aca="true" t="shared" si="0" ref="C20:J20">SUM(C8:C19)</f>
        <v>4762</v>
      </c>
      <c r="D20" s="107">
        <f t="shared" si="0"/>
        <v>1207</v>
      </c>
      <c r="E20" s="107">
        <f t="shared" si="0"/>
        <v>1061</v>
      </c>
      <c r="F20" s="107">
        <f t="shared" si="0"/>
        <v>731</v>
      </c>
      <c r="G20" s="107">
        <f t="shared" si="0"/>
        <v>267</v>
      </c>
      <c r="H20" s="107">
        <f t="shared" si="0"/>
        <v>357</v>
      </c>
      <c r="I20" s="107">
        <f t="shared" si="0"/>
        <v>52</v>
      </c>
      <c r="J20" s="107">
        <f t="shared" si="0"/>
        <v>31</v>
      </c>
      <c r="K20" s="107">
        <v>4</v>
      </c>
      <c r="L20" s="107">
        <v>64.29</v>
      </c>
      <c r="M20" s="98"/>
      <c r="N20" s="98"/>
      <c r="O20" s="98"/>
      <c r="P20" s="98"/>
      <c r="Q20" s="98"/>
      <c r="R20" s="98"/>
      <c r="S20" s="98"/>
      <c r="T20" s="98"/>
      <c r="U20" s="98"/>
      <c r="V20" s="98"/>
    </row>
    <row r="21" spans="1:22" ht="21.75" customHeight="1">
      <c r="A21" s="772" t="s">
        <v>129</v>
      </c>
      <c r="B21" s="772"/>
      <c r="C21" s="772"/>
      <c r="D21" s="772"/>
      <c r="E21" s="772"/>
      <c r="F21" s="772"/>
      <c r="G21" s="772"/>
      <c r="H21" s="772"/>
      <c r="I21" s="772"/>
      <c r="J21" s="772"/>
      <c r="K21" s="772"/>
      <c r="L21" s="772"/>
      <c r="M21" s="98"/>
      <c r="N21" s="98"/>
      <c r="O21" s="98"/>
      <c r="P21" s="98"/>
      <c r="Q21" s="98"/>
      <c r="R21" s="98"/>
      <c r="S21" s="98"/>
      <c r="T21" s="98"/>
      <c r="U21" s="98"/>
      <c r="V21" s="98"/>
    </row>
    <row r="22" spans="1:22" ht="41.25" customHeight="1">
      <c r="A22" s="324">
        <v>1</v>
      </c>
      <c r="B22" s="685" t="s">
        <v>255</v>
      </c>
      <c r="C22" s="686">
        <v>1069</v>
      </c>
      <c r="D22" s="686">
        <v>310</v>
      </c>
      <c r="E22" s="686">
        <v>278</v>
      </c>
      <c r="F22" s="686">
        <v>255</v>
      </c>
      <c r="G22" s="686">
        <v>226</v>
      </c>
      <c r="H22" s="686">
        <v>92</v>
      </c>
      <c r="I22" s="686">
        <v>3</v>
      </c>
      <c r="J22" s="686">
        <v>24</v>
      </c>
      <c r="K22" s="686">
        <v>0</v>
      </c>
      <c r="L22" s="686"/>
      <c r="M22" s="98"/>
      <c r="N22" s="98"/>
      <c r="O22" s="98"/>
      <c r="P22" s="98"/>
      <c r="Q22" s="98"/>
      <c r="R22" s="98"/>
      <c r="S22" s="98"/>
      <c r="T22" s="98"/>
      <c r="U22" s="98"/>
      <c r="V22" s="98"/>
    </row>
    <row r="23" spans="1:22" ht="75" customHeight="1">
      <c r="A23" s="324">
        <v>2</v>
      </c>
      <c r="B23" s="685" t="s">
        <v>131</v>
      </c>
      <c r="C23" s="686">
        <v>178</v>
      </c>
      <c r="D23" s="686">
        <v>42</v>
      </c>
      <c r="E23" s="686">
        <f>-F1455</f>
        <v>0</v>
      </c>
      <c r="F23" s="686">
        <v>46</v>
      </c>
      <c r="G23" s="686">
        <v>0</v>
      </c>
      <c r="H23" s="686">
        <v>22</v>
      </c>
      <c r="I23" s="686">
        <v>1</v>
      </c>
      <c r="J23" s="686">
        <v>2</v>
      </c>
      <c r="K23" s="686">
        <v>0</v>
      </c>
      <c r="L23" s="686">
        <v>3</v>
      </c>
      <c r="M23" s="98"/>
      <c r="N23" s="98"/>
      <c r="O23" s="98"/>
      <c r="P23" s="98"/>
      <c r="Q23" s="98"/>
      <c r="R23" s="98"/>
      <c r="S23" s="98"/>
      <c r="T23" s="98"/>
      <c r="U23" s="98"/>
      <c r="V23" s="98"/>
    </row>
    <row r="24" spans="1:22" ht="63.75" customHeight="1">
      <c r="A24" s="324">
        <v>3</v>
      </c>
      <c r="B24" s="685" t="s">
        <v>256</v>
      </c>
      <c r="C24" s="686">
        <v>185</v>
      </c>
      <c r="D24" s="686">
        <v>38</v>
      </c>
      <c r="E24" s="686">
        <v>0</v>
      </c>
      <c r="F24" s="686">
        <v>18</v>
      </c>
      <c r="G24" s="686">
        <v>0</v>
      </c>
      <c r="H24" s="686">
        <v>18</v>
      </c>
      <c r="I24" s="686">
        <v>3</v>
      </c>
      <c r="J24" s="686">
        <v>2</v>
      </c>
      <c r="K24" s="686">
        <v>0</v>
      </c>
      <c r="L24" s="686">
        <v>11</v>
      </c>
      <c r="M24" s="98"/>
      <c r="N24" s="98"/>
      <c r="O24" s="98"/>
      <c r="P24" s="98"/>
      <c r="Q24" s="98"/>
      <c r="R24" s="98"/>
      <c r="S24" s="98"/>
      <c r="T24" s="98"/>
      <c r="U24" s="98"/>
      <c r="V24" s="98"/>
    </row>
    <row r="25" spans="1:22" ht="33" customHeight="1">
      <c r="A25" s="324">
        <v>4</v>
      </c>
      <c r="B25" s="685" t="s">
        <v>135</v>
      </c>
      <c r="C25" s="686">
        <v>261</v>
      </c>
      <c r="D25" s="686">
        <v>35</v>
      </c>
      <c r="E25" s="686">
        <v>77</v>
      </c>
      <c r="F25" s="686">
        <v>65</v>
      </c>
      <c r="G25" s="686">
        <v>84</v>
      </c>
      <c r="H25" s="686">
        <v>2</v>
      </c>
      <c r="I25" s="686">
        <v>1</v>
      </c>
      <c r="J25" s="686">
        <v>2</v>
      </c>
      <c r="K25" s="686">
        <v>1</v>
      </c>
      <c r="L25" s="686">
        <v>3</v>
      </c>
      <c r="M25" s="98"/>
      <c r="N25" s="98"/>
      <c r="O25" s="98"/>
      <c r="P25" s="98"/>
      <c r="Q25" s="98"/>
      <c r="R25" s="98"/>
      <c r="S25" s="98"/>
      <c r="T25" s="98"/>
      <c r="U25" s="98"/>
      <c r="V25" s="98"/>
    </row>
    <row r="26" spans="1:22" ht="30.75" customHeight="1">
      <c r="A26" s="324">
        <v>5</v>
      </c>
      <c r="B26" s="685" t="s">
        <v>136</v>
      </c>
      <c r="C26" s="686">
        <v>0</v>
      </c>
      <c r="D26" s="686">
        <v>0</v>
      </c>
      <c r="E26" s="686">
        <v>0</v>
      </c>
      <c r="F26" s="686">
        <v>138</v>
      </c>
      <c r="G26" s="686">
        <v>88</v>
      </c>
      <c r="H26" s="686">
        <v>22</v>
      </c>
      <c r="I26" s="686">
        <v>3</v>
      </c>
      <c r="J26" s="686">
        <v>1</v>
      </c>
      <c r="K26" s="686">
        <v>0</v>
      </c>
      <c r="L26" s="686">
        <v>3</v>
      </c>
      <c r="M26" s="98"/>
      <c r="N26" s="98"/>
      <c r="O26" s="98"/>
      <c r="P26" s="98"/>
      <c r="Q26" s="98"/>
      <c r="R26" s="98"/>
      <c r="S26" s="98"/>
      <c r="T26" s="98"/>
      <c r="U26" s="98"/>
      <c r="V26" s="98"/>
    </row>
    <row r="27" spans="1:22" ht="34.5" customHeight="1">
      <c r="A27" s="324">
        <v>6</v>
      </c>
      <c r="B27" s="685" t="s">
        <v>137</v>
      </c>
      <c r="C27" s="686">
        <v>733</v>
      </c>
      <c r="D27" s="686">
        <v>133</v>
      </c>
      <c r="E27" s="686">
        <v>117</v>
      </c>
      <c r="F27" s="686">
        <v>105</v>
      </c>
      <c r="G27" s="686">
        <v>94</v>
      </c>
      <c r="H27" s="686">
        <v>48</v>
      </c>
      <c r="I27" s="686">
        <v>7</v>
      </c>
      <c r="J27" s="686">
        <v>1</v>
      </c>
      <c r="K27" s="686">
        <v>2</v>
      </c>
      <c r="L27" s="686">
        <v>19</v>
      </c>
      <c r="M27" s="98"/>
      <c r="N27" s="98"/>
      <c r="O27" s="98"/>
      <c r="P27" s="98"/>
      <c r="Q27" s="98"/>
      <c r="R27" s="98"/>
      <c r="S27" s="98"/>
      <c r="T27" s="98"/>
      <c r="U27" s="98"/>
      <c r="V27" s="98"/>
    </row>
    <row r="28" spans="1:22" ht="29.25" customHeight="1">
      <c r="A28" s="324">
        <v>7</v>
      </c>
      <c r="B28" s="685" t="s">
        <v>139</v>
      </c>
      <c r="C28" s="686">
        <v>222</v>
      </c>
      <c r="D28" s="686">
        <v>53</v>
      </c>
      <c r="E28" s="686" t="s">
        <v>118</v>
      </c>
      <c r="F28" s="686" t="s">
        <v>118</v>
      </c>
      <c r="G28" s="686">
        <v>0</v>
      </c>
      <c r="H28" s="686">
        <v>72</v>
      </c>
      <c r="I28" s="686">
        <v>31</v>
      </c>
      <c r="J28" s="686">
        <v>1</v>
      </c>
      <c r="K28" s="686">
        <v>0</v>
      </c>
      <c r="L28" s="686">
        <v>2</v>
      </c>
      <c r="M28" s="98"/>
      <c r="N28" s="98"/>
      <c r="O28" s="98"/>
      <c r="P28" s="98"/>
      <c r="Q28" s="98"/>
      <c r="R28" s="98"/>
      <c r="S28" s="98"/>
      <c r="T28" s="98"/>
      <c r="U28" s="98"/>
      <c r="V28" s="98"/>
    </row>
    <row r="29" spans="1:22" ht="28.5" customHeight="1">
      <c r="A29" s="324">
        <v>8</v>
      </c>
      <c r="B29" s="685" t="s">
        <v>142</v>
      </c>
      <c r="C29" s="686">
        <v>172</v>
      </c>
      <c r="D29" s="686">
        <v>25</v>
      </c>
      <c r="E29" s="686">
        <v>47</v>
      </c>
      <c r="F29" s="686">
        <v>22</v>
      </c>
      <c r="G29" s="686">
        <v>22</v>
      </c>
      <c r="H29" s="686">
        <v>37</v>
      </c>
      <c r="I29" s="686">
        <v>3</v>
      </c>
      <c r="J29" s="686">
        <v>3</v>
      </c>
      <c r="K29" s="686">
        <v>0</v>
      </c>
      <c r="L29" s="686">
        <v>1</v>
      </c>
      <c r="M29" s="98"/>
      <c r="N29" s="98"/>
      <c r="O29" s="98"/>
      <c r="P29" s="98"/>
      <c r="Q29" s="98"/>
      <c r="R29" s="98"/>
      <c r="S29" s="98"/>
      <c r="T29" s="98"/>
      <c r="U29" s="98"/>
      <c r="V29" s="98"/>
    </row>
    <row r="30" spans="1:22" ht="30" customHeight="1">
      <c r="A30" s="324">
        <v>9</v>
      </c>
      <c r="B30" s="685" t="s">
        <v>140</v>
      </c>
      <c r="C30" s="686">
        <v>387</v>
      </c>
      <c r="D30" s="686">
        <v>129</v>
      </c>
      <c r="E30" s="686">
        <v>102</v>
      </c>
      <c r="F30" s="686">
        <v>84</v>
      </c>
      <c r="G30" s="686">
        <v>72</v>
      </c>
      <c r="H30" s="686">
        <v>50</v>
      </c>
      <c r="I30" s="686">
        <v>15</v>
      </c>
      <c r="J30" s="686">
        <v>2</v>
      </c>
      <c r="K30" s="686">
        <v>0</v>
      </c>
      <c r="L30" s="686">
        <v>1.5</v>
      </c>
      <c r="M30" s="98"/>
      <c r="N30" s="98"/>
      <c r="O30" s="98"/>
      <c r="P30" s="98"/>
      <c r="Q30" s="98"/>
      <c r="R30" s="98"/>
      <c r="S30" s="98"/>
      <c r="T30" s="98"/>
      <c r="U30" s="98"/>
      <c r="V30" s="98"/>
    </row>
    <row r="31" spans="1:22" ht="28.5" customHeight="1">
      <c r="A31" s="324">
        <v>10</v>
      </c>
      <c r="B31" s="685" t="s">
        <v>140</v>
      </c>
      <c r="C31" s="686">
        <v>169</v>
      </c>
      <c r="D31" s="686">
        <v>0</v>
      </c>
      <c r="E31" s="686">
        <v>49</v>
      </c>
      <c r="F31" s="686">
        <v>32</v>
      </c>
      <c r="G31" s="686">
        <v>0</v>
      </c>
      <c r="H31" s="686"/>
      <c r="I31" s="686"/>
      <c r="J31" s="686">
        <v>1</v>
      </c>
      <c r="K31" s="686">
        <v>0</v>
      </c>
      <c r="L31" s="686">
        <v>1.5</v>
      </c>
      <c r="M31" s="98"/>
      <c r="N31" s="98"/>
      <c r="O31" s="98"/>
      <c r="P31" s="98"/>
      <c r="Q31" s="98"/>
      <c r="R31" s="98"/>
      <c r="S31" s="98"/>
      <c r="T31" s="98"/>
      <c r="U31" s="98"/>
      <c r="V31" s="98"/>
    </row>
    <row r="32" spans="1:22" ht="42" customHeight="1">
      <c r="A32" s="324">
        <v>11</v>
      </c>
      <c r="B32" s="685" t="s">
        <v>257</v>
      </c>
      <c r="C32" s="686">
        <v>953</v>
      </c>
      <c r="D32" s="686">
        <v>239</v>
      </c>
      <c r="E32" s="686">
        <v>128</v>
      </c>
      <c r="F32" s="686">
        <v>55</v>
      </c>
      <c r="G32" s="686">
        <v>0</v>
      </c>
      <c r="H32" s="686">
        <v>72</v>
      </c>
      <c r="I32" s="686">
        <v>15</v>
      </c>
      <c r="J32" s="686">
        <v>2</v>
      </c>
      <c r="K32" s="686">
        <v>0</v>
      </c>
      <c r="L32" s="686">
        <v>1.2</v>
      </c>
      <c r="M32" s="98"/>
      <c r="N32" s="98"/>
      <c r="O32" s="98"/>
      <c r="P32" s="98"/>
      <c r="Q32" s="98"/>
      <c r="R32" s="98"/>
      <c r="S32" s="98"/>
      <c r="T32" s="98"/>
      <c r="U32" s="98"/>
      <c r="V32" s="98"/>
    </row>
    <row r="33" spans="1:22" s="135" customFormat="1" ht="29.25" customHeight="1">
      <c r="A33" s="773" t="s">
        <v>212</v>
      </c>
      <c r="B33" s="773"/>
      <c r="C33" s="107">
        <f aca="true" t="shared" si="1" ref="C33:L33">SUM(C22:C32)</f>
        <v>4329</v>
      </c>
      <c r="D33" s="107">
        <f t="shared" si="1"/>
        <v>1004</v>
      </c>
      <c r="E33" s="107">
        <f t="shared" si="1"/>
        <v>798</v>
      </c>
      <c r="F33" s="107">
        <f t="shared" si="1"/>
        <v>820</v>
      </c>
      <c r="G33" s="107">
        <f t="shared" si="1"/>
        <v>586</v>
      </c>
      <c r="H33" s="107">
        <f t="shared" si="1"/>
        <v>435</v>
      </c>
      <c r="I33" s="107">
        <f t="shared" si="1"/>
        <v>82</v>
      </c>
      <c r="J33" s="107">
        <f t="shared" si="1"/>
        <v>41</v>
      </c>
      <c r="K33" s="107">
        <f t="shared" si="1"/>
        <v>3</v>
      </c>
      <c r="L33" s="107">
        <f t="shared" si="1"/>
        <v>46.2</v>
      </c>
      <c r="M33" s="98"/>
      <c r="N33" s="98"/>
      <c r="O33" s="98"/>
      <c r="P33" s="98"/>
      <c r="Q33" s="98"/>
      <c r="R33" s="98"/>
      <c r="S33" s="98"/>
      <c r="T33" s="98"/>
      <c r="U33" s="98"/>
      <c r="V33" s="98"/>
    </row>
    <row r="34" spans="1:22" ht="21.75" customHeight="1">
      <c r="A34" s="772" t="s">
        <v>144</v>
      </c>
      <c r="B34" s="772"/>
      <c r="C34" s="772"/>
      <c r="D34" s="772"/>
      <c r="E34" s="772"/>
      <c r="F34" s="772"/>
      <c r="G34" s="772"/>
      <c r="H34" s="772"/>
      <c r="I34" s="772"/>
      <c r="J34" s="772"/>
      <c r="K34" s="772"/>
      <c r="L34" s="772"/>
      <c r="M34" s="98"/>
      <c r="N34" s="98"/>
      <c r="O34" s="98"/>
      <c r="P34" s="98"/>
      <c r="Q34" s="98"/>
      <c r="R34" s="98"/>
      <c r="S34" s="98"/>
      <c r="T34" s="98"/>
      <c r="U34" s="98"/>
      <c r="V34" s="98"/>
    </row>
    <row r="35" spans="1:22" ht="48" customHeight="1">
      <c r="A35" s="324">
        <v>1</v>
      </c>
      <c r="B35" s="685" t="s">
        <v>145</v>
      </c>
      <c r="C35" s="686">
        <v>188</v>
      </c>
      <c r="D35" s="686">
        <v>60</v>
      </c>
      <c r="E35" s="686">
        <v>31</v>
      </c>
      <c r="F35" s="686"/>
      <c r="G35" s="686"/>
      <c r="H35" s="686"/>
      <c r="I35" s="686"/>
      <c r="J35" s="686">
        <v>1</v>
      </c>
      <c r="K35" s="686">
        <v>1</v>
      </c>
      <c r="L35" s="686"/>
      <c r="M35" s="98"/>
      <c r="N35" s="98"/>
      <c r="O35" s="98"/>
      <c r="P35" s="98"/>
      <c r="Q35" s="98"/>
      <c r="R35" s="98"/>
      <c r="S35" s="98"/>
      <c r="T35" s="98"/>
      <c r="U35" s="98"/>
      <c r="V35" s="98"/>
    </row>
    <row r="36" spans="1:22" ht="43.5" customHeight="1">
      <c r="A36" s="324">
        <v>2</v>
      </c>
      <c r="B36" s="685" t="s">
        <v>260</v>
      </c>
      <c r="C36" s="686">
        <v>148</v>
      </c>
      <c r="D36" s="686">
        <v>46</v>
      </c>
      <c r="E36" s="686">
        <v>32</v>
      </c>
      <c r="F36" s="686">
        <v>0</v>
      </c>
      <c r="G36" s="686">
        <v>15</v>
      </c>
      <c r="H36" s="686">
        <v>1</v>
      </c>
      <c r="I36" s="686">
        <v>1</v>
      </c>
      <c r="J36" s="686">
        <v>1</v>
      </c>
      <c r="K36" s="686">
        <v>1</v>
      </c>
      <c r="L36" s="686">
        <v>2</v>
      </c>
      <c r="M36" s="98"/>
      <c r="N36" s="98"/>
      <c r="O36" s="98"/>
      <c r="P36" s="98"/>
      <c r="Q36" s="98"/>
      <c r="R36" s="98"/>
      <c r="S36" s="98"/>
      <c r="T36" s="98"/>
      <c r="U36" s="98"/>
      <c r="V36" s="98"/>
    </row>
    <row r="37" spans="1:22" ht="36.75" customHeight="1">
      <c r="A37" s="324">
        <v>3</v>
      </c>
      <c r="B37" s="685" t="s">
        <v>149</v>
      </c>
      <c r="C37" s="686">
        <v>282</v>
      </c>
      <c r="D37" s="686">
        <v>64</v>
      </c>
      <c r="E37" s="686">
        <v>68</v>
      </c>
      <c r="F37" s="686">
        <v>18</v>
      </c>
      <c r="G37" s="686"/>
      <c r="H37" s="686">
        <v>8</v>
      </c>
      <c r="I37" s="686">
        <v>5</v>
      </c>
      <c r="J37" s="686">
        <v>0</v>
      </c>
      <c r="K37" s="686">
        <v>1</v>
      </c>
      <c r="L37" s="686">
        <v>10</v>
      </c>
      <c r="M37" s="98"/>
      <c r="N37" s="98"/>
      <c r="O37" s="98"/>
      <c r="P37" s="98"/>
      <c r="Q37" s="98"/>
      <c r="R37" s="98"/>
      <c r="S37" s="98"/>
      <c r="T37" s="98"/>
      <c r="U37" s="98"/>
      <c r="V37" s="98"/>
    </row>
    <row r="38" spans="1:22" ht="42.75" customHeight="1">
      <c r="A38" s="324">
        <v>4</v>
      </c>
      <c r="B38" s="685" t="s">
        <v>258</v>
      </c>
      <c r="C38" s="686">
        <v>119</v>
      </c>
      <c r="D38" s="686">
        <v>54</v>
      </c>
      <c r="E38" s="686">
        <v>30</v>
      </c>
      <c r="F38" s="686">
        <v>35</v>
      </c>
      <c r="G38" s="686"/>
      <c r="H38" s="686">
        <v>7</v>
      </c>
      <c r="I38" s="686"/>
      <c r="J38" s="686">
        <v>1</v>
      </c>
      <c r="K38" s="686"/>
      <c r="L38" s="686">
        <v>2</v>
      </c>
      <c r="M38" s="98"/>
      <c r="N38" s="98"/>
      <c r="O38" s="98"/>
      <c r="P38" s="98"/>
      <c r="Q38" s="98"/>
      <c r="R38" s="98"/>
      <c r="S38" s="98"/>
      <c r="T38" s="98"/>
      <c r="U38" s="98"/>
      <c r="V38" s="98"/>
    </row>
    <row r="39" spans="1:22" ht="30.75" customHeight="1">
      <c r="A39" s="324">
        <v>5</v>
      </c>
      <c r="B39" s="685" t="s">
        <v>151</v>
      </c>
      <c r="C39" s="686">
        <v>101</v>
      </c>
      <c r="D39" s="686">
        <v>35</v>
      </c>
      <c r="E39" s="686"/>
      <c r="F39" s="686">
        <v>28</v>
      </c>
      <c r="G39" s="686"/>
      <c r="H39" s="686">
        <v>6</v>
      </c>
      <c r="I39" s="686">
        <v>2</v>
      </c>
      <c r="J39" s="686">
        <v>1</v>
      </c>
      <c r="K39" s="686">
        <v>0</v>
      </c>
      <c r="L39" s="686">
        <v>2</v>
      </c>
      <c r="M39" s="98"/>
      <c r="N39" s="98"/>
      <c r="O39" s="98"/>
      <c r="P39" s="98"/>
      <c r="Q39" s="98"/>
      <c r="R39" s="98"/>
      <c r="S39" s="98"/>
      <c r="T39" s="98"/>
      <c r="U39" s="98"/>
      <c r="V39" s="98"/>
    </row>
    <row r="40" spans="1:22" ht="47.25" customHeight="1">
      <c r="A40" s="324">
        <v>6</v>
      </c>
      <c r="B40" s="685" t="s">
        <v>259</v>
      </c>
      <c r="C40" s="686">
        <v>102</v>
      </c>
      <c r="D40" s="686">
        <v>24</v>
      </c>
      <c r="E40" s="686">
        <v>24</v>
      </c>
      <c r="F40" s="686">
        <v>24</v>
      </c>
      <c r="G40" s="686">
        <v>0</v>
      </c>
      <c r="H40" s="686">
        <v>11</v>
      </c>
      <c r="I40" s="686">
        <v>5</v>
      </c>
      <c r="J40" s="686">
        <v>0</v>
      </c>
      <c r="K40" s="686">
        <v>1</v>
      </c>
      <c r="L40" s="686">
        <v>2</v>
      </c>
      <c r="M40" s="98"/>
      <c r="N40" s="98"/>
      <c r="O40" s="98"/>
      <c r="P40" s="98"/>
      <c r="Q40" s="98"/>
      <c r="R40" s="98"/>
      <c r="S40" s="98"/>
      <c r="T40" s="98"/>
      <c r="U40" s="98"/>
      <c r="V40" s="98"/>
    </row>
    <row r="41" spans="1:22" ht="34.5" customHeight="1">
      <c r="A41" s="324">
        <v>7</v>
      </c>
      <c r="B41" s="685" t="s">
        <v>157</v>
      </c>
      <c r="C41" s="686">
        <v>158</v>
      </c>
      <c r="D41" s="686">
        <v>88</v>
      </c>
      <c r="E41" s="686">
        <v>26</v>
      </c>
      <c r="F41" s="686">
        <v>44</v>
      </c>
      <c r="G41" s="686">
        <v>0</v>
      </c>
      <c r="H41" s="686">
        <v>14</v>
      </c>
      <c r="I41" s="686">
        <v>1</v>
      </c>
      <c r="J41" s="686">
        <v>1</v>
      </c>
      <c r="K41" s="686" t="s">
        <v>118</v>
      </c>
      <c r="L41" s="686">
        <v>1</v>
      </c>
      <c r="M41" s="98"/>
      <c r="N41" s="98"/>
      <c r="O41" s="98"/>
      <c r="P41" s="98"/>
      <c r="Q41" s="98"/>
      <c r="R41" s="98"/>
      <c r="S41" s="98"/>
      <c r="T41" s="98"/>
      <c r="U41" s="98"/>
      <c r="V41" s="98"/>
    </row>
    <row r="42" spans="1:22" ht="36" customHeight="1">
      <c r="A42" s="324">
        <v>8</v>
      </c>
      <c r="B42" s="685" t="s">
        <v>158</v>
      </c>
      <c r="C42" s="686">
        <v>57</v>
      </c>
      <c r="D42" s="686">
        <v>31</v>
      </c>
      <c r="E42" s="686">
        <v>12</v>
      </c>
      <c r="F42" s="686">
        <v>14</v>
      </c>
      <c r="G42" s="686">
        <v>0</v>
      </c>
      <c r="H42" s="686">
        <v>2</v>
      </c>
      <c r="I42" s="686">
        <v>8</v>
      </c>
      <c r="J42" s="686">
        <v>0</v>
      </c>
      <c r="K42" s="686">
        <v>2</v>
      </c>
      <c r="L42" s="686">
        <v>1</v>
      </c>
      <c r="M42" s="98"/>
      <c r="N42" s="98"/>
      <c r="O42" s="98"/>
      <c r="P42" s="98"/>
      <c r="Q42" s="98"/>
      <c r="R42" s="98"/>
      <c r="S42" s="98"/>
      <c r="T42" s="98"/>
      <c r="U42" s="98"/>
      <c r="V42" s="98"/>
    </row>
    <row r="43" spans="1:22" ht="36.75" customHeight="1">
      <c r="A43" s="324">
        <v>9</v>
      </c>
      <c r="B43" s="685" t="s">
        <v>159</v>
      </c>
      <c r="C43" s="686">
        <v>161</v>
      </c>
      <c r="D43" s="686">
        <v>66</v>
      </c>
      <c r="E43" s="686">
        <v>34</v>
      </c>
      <c r="F43" s="686">
        <v>18</v>
      </c>
      <c r="G43" s="686"/>
      <c r="H43" s="686">
        <v>18</v>
      </c>
      <c r="I43" s="686">
        <v>6</v>
      </c>
      <c r="J43" s="686">
        <v>1</v>
      </c>
      <c r="K43" s="686">
        <v>1</v>
      </c>
      <c r="L43" s="686">
        <v>8</v>
      </c>
      <c r="M43" s="98"/>
      <c r="N43" s="98"/>
      <c r="O43" s="98"/>
      <c r="P43" s="98"/>
      <c r="Q43" s="98"/>
      <c r="R43" s="98"/>
      <c r="S43" s="98"/>
      <c r="T43" s="98"/>
      <c r="U43" s="98"/>
      <c r="V43" s="98"/>
    </row>
    <row r="44" spans="1:22" ht="51" customHeight="1">
      <c r="A44" s="324">
        <v>10</v>
      </c>
      <c r="B44" s="685" t="s">
        <v>261</v>
      </c>
      <c r="C44" s="686">
        <v>162</v>
      </c>
      <c r="D44" s="686">
        <v>56</v>
      </c>
      <c r="E44" s="686">
        <v>50</v>
      </c>
      <c r="F44" s="686">
        <v>40</v>
      </c>
      <c r="G44" s="686">
        <v>0</v>
      </c>
      <c r="H44" s="686">
        <v>12.5</v>
      </c>
      <c r="I44" s="686">
        <v>0</v>
      </c>
      <c r="J44" s="686">
        <v>1</v>
      </c>
      <c r="K44" s="686">
        <v>0</v>
      </c>
      <c r="L44" s="686">
        <v>2</v>
      </c>
      <c r="M44" s="98"/>
      <c r="N44" s="98"/>
      <c r="O44" s="98"/>
      <c r="P44" s="98"/>
      <c r="Q44" s="98"/>
      <c r="R44" s="98"/>
      <c r="S44" s="98"/>
      <c r="T44" s="98"/>
      <c r="U44" s="98"/>
      <c r="V44" s="98"/>
    </row>
    <row r="45" spans="1:22" s="203" customFormat="1" ht="27.75" customHeight="1">
      <c r="A45" s="773" t="s">
        <v>213</v>
      </c>
      <c r="B45" s="773"/>
      <c r="C45" s="107">
        <f>SUM(C35:C44)</f>
        <v>1478</v>
      </c>
      <c r="D45" s="107">
        <f>SUM(D35:D44)</f>
        <v>524</v>
      </c>
      <c r="E45" s="107">
        <f>SUM(E35:E44)</f>
        <v>307</v>
      </c>
      <c r="F45" s="107">
        <f>SUM(F35:F44)</f>
        <v>221</v>
      </c>
      <c r="G45" s="107">
        <f>SUM(G35:G44)</f>
        <v>15</v>
      </c>
      <c r="H45" s="107">
        <v>79.5</v>
      </c>
      <c r="I45" s="107">
        <v>28</v>
      </c>
      <c r="J45" s="107">
        <v>7</v>
      </c>
      <c r="K45" s="107">
        <v>7</v>
      </c>
      <c r="L45" s="107">
        <v>30</v>
      </c>
      <c r="M45" s="98"/>
      <c r="N45" s="98"/>
      <c r="O45" s="98"/>
      <c r="P45" s="98"/>
      <c r="Q45" s="98"/>
      <c r="R45" s="98"/>
      <c r="S45" s="98"/>
      <c r="T45" s="98"/>
      <c r="U45" s="98"/>
      <c r="V45" s="98"/>
    </row>
    <row r="46" spans="1:22" ht="30" customHeight="1">
      <c r="A46" s="772" t="s">
        <v>156</v>
      </c>
      <c r="B46" s="772"/>
      <c r="C46" s="772"/>
      <c r="D46" s="772"/>
      <c r="E46" s="772"/>
      <c r="F46" s="772"/>
      <c r="G46" s="772"/>
      <c r="H46" s="772"/>
      <c r="I46" s="772"/>
      <c r="J46" s="772"/>
      <c r="K46" s="772"/>
      <c r="L46" s="772"/>
      <c r="M46" s="98"/>
      <c r="N46" s="98"/>
      <c r="O46" s="98"/>
      <c r="P46" s="98"/>
      <c r="Q46" s="98"/>
      <c r="R46" s="98"/>
      <c r="S46" s="98"/>
      <c r="T46" s="98"/>
      <c r="U46" s="98"/>
      <c r="V46" s="98"/>
    </row>
    <row r="47" spans="1:22" ht="63" customHeight="1">
      <c r="A47" s="324">
        <v>1</v>
      </c>
      <c r="B47" s="685" t="s">
        <v>168</v>
      </c>
      <c r="C47" s="686">
        <v>142</v>
      </c>
      <c r="D47" s="686">
        <v>33</v>
      </c>
      <c r="E47" s="686">
        <v>37</v>
      </c>
      <c r="F47" s="686">
        <v>41</v>
      </c>
      <c r="G47" s="686">
        <v>0</v>
      </c>
      <c r="H47" s="686">
        <v>12</v>
      </c>
      <c r="I47" s="686">
        <v>0</v>
      </c>
      <c r="J47" s="686">
        <v>1</v>
      </c>
      <c r="K47" s="686"/>
      <c r="L47" s="686">
        <v>11</v>
      </c>
      <c r="M47" s="98"/>
      <c r="N47" s="98"/>
      <c r="O47" s="98"/>
      <c r="P47" s="98"/>
      <c r="Q47" s="98"/>
      <c r="R47" s="98"/>
      <c r="S47" s="98"/>
      <c r="T47" s="98"/>
      <c r="U47" s="98"/>
      <c r="V47" s="98"/>
    </row>
    <row r="48" spans="1:22" ht="35.25" customHeight="1">
      <c r="A48" s="324">
        <v>2</v>
      </c>
      <c r="B48" s="685" t="s">
        <v>161</v>
      </c>
      <c r="C48" s="686">
        <v>72</v>
      </c>
      <c r="D48" s="686">
        <v>12</v>
      </c>
      <c r="E48" s="686">
        <v>45</v>
      </c>
      <c r="F48" s="686" t="s">
        <v>262</v>
      </c>
      <c r="G48" s="686">
        <v>0</v>
      </c>
      <c r="H48" s="686">
        <v>6</v>
      </c>
      <c r="I48" s="686">
        <v>4</v>
      </c>
      <c r="J48" s="686" t="s">
        <v>262</v>
      </c>
      <c r="K48" s="686" t="s">
        <v>262</v>
      </c>
      <c r="L48" s="686">
        <v>3.8</v>
      </c>
      <c r="M48" s="98"/>
      <c r="N48" s="98"/>
      <c r="O48" s="98"/>
      <c r="P48" s="98"/>
      <c r="Q48" s="98"/>
      <c r="R48" s="98"/>
      <c r="S48" s="98"/>
      <c r="T48" s="98"/>
      <c r="U48" s="98"/>
      <c r="V48" s="98"/>
    </row>
    <row r="49" spans="1:22" ht="47.25" customHeight="1">
      <c r="A49" s="324">
        <v>3</v>
      </c>
      <c r="B49" s="685" t="s">
        <v>169</v>
      </c>
      <c r="C49" s="686">
        <v>90</v>
      </c>
      <c r="D49" s="686">
        <v>32</v>
      </c>
      <c r="E49" s="686">
        <v>28</v>
      </c>
      <c r="F49" s="686">
        <v>18</v>
      </c>
      <c r="G49" s="686">
        <v>0</v>
      </c>
      <c r="H49" s="686">
        <v>14</v>
      </c>
      <c r="I49" s="686">
        <v>3</v>
      </c>
      <c r="J49" s="686">
        <v>1</v>
      </c>
      <c r="K49" s="686">
        <v>0</v>
      </c>
      <c r="L49" s="686">
        <v>2</v>
      </c>
      <c r="M49" s="98"/>
      <c r="N49" s="98"/>
      <c r="O49" s="98"/>
      <c r="P49" s="98"/>
      <c r="Q49" s="98"/>
      <c r="R49" s="98"/>
      <c r="S49" s="98"/>
      <c r="T49" s="98"/>
      <c r="U49" s="98"/>
      <c r="V49" s="98"/>
    </row>
    <row r="50" spans="1:22" ht="32.25" customHeight="1">
      <c r="A50" s="324">
        <v>4</v>
      </c>
      <c r="B50" s="685" t="s">
        <v>164</v>
      </c>
      <c r="C50" s="686">
        <v>138</v>
      </c>
      <c r="D50" s="686">
        <v>24</v>
      </c>
      <c r="E50" s="686">
        <v>38</v>
      </c>
      <c r="F50" s="686"/>
      <c r="G50" s="686"/>
      <c r="H50" s="686">
        <v>7</v>
      </c>
      <c r="I50" s="686">
        <v>2</v>
      </c>
      <c r="J50" s="686">
        <v>1</v>
      </c>
      <c r="K50" s="686">
        <v>1</v>
      </c>
      <c r="L50" s="686">
        <v>0</v>
      </c>
      <c r="M50" s="98"/>
      <c r="N50" s="98"/>
      <c r="O50" s="98"/>
      <c r="P50" s="98"/>
      <c r="Q50" s="98"/>
      <c r="R50" s="98"/>
      <c r="S50" s="98"/>
      <c r="T50" s="98"/>
      <c r="U50" s="98"/>
      <c r="V50" s="98"/>
    </row>
    <row r="51" spans="1:22" ht="33.75" customHeight="1">
      <c r="A51" s="324">
        <v>5</v>
      </c>
      <c r="B51" s="685" t="s">
        <v>170</v>
      </c>
      <c r="C51" s="686">
        <v>160</v>
      </c>
      <c r="D51" s="686">
        <v>49</v>
      </c>
      <c r="E51" s="686">
        <v>47</v>
      </c>
      <c r="F51" s="686"/>
      <c r="G51" s="686"/>
      <c r="H51" s="686"/>
      <c r="I51" s="686">
        <v>1</v>
      </c>
      <c r="J51" s="686"/>
      <c r="K51" s="686">
        <v>1</v>
      </c>
      <c r="L51" s="686">
        <v>2</v>
      </c>
      <c r="M51" s="98"/>
      <c r="N51" s="98"/>
      <c r="O51" s="98"/>
      <c r="P51" s="98"/>
      <c r="Q51" s="98"/>
      <c r="R51" s="98"/>
      <c r="S51" s="98"/>
      <c r="T51" s="98"/>
      <c r="U51" s="98"/>
      <c r="V51" s="98"/>
    </row>
    <row r="52" spans="1:22" ht="17.25" customHeight="1">
      <c r="A52" s="324">
        <v>6</v>
      </c>
      <c r="B52" s="685" t="s">
        <v>166</v>
      </c>
      <c r="C52" s="686">
        <v>80</v>
      </c>
      <c r="D52" s="686" t="s">
        <v>118</v>
      </c>
      <c r="E52" s="686" t="s">
        <v>118</v>
      </c>
      <c r="F52" s="686" t="s">
        <v>118</v>
      </c>
      <c r="G52" s="686">
        <v>0</v>
      </c>
      <c r="H52" s="686">
        <v>6</v>
      </c>
      <c r="I52" s="686">
        <v>5</v>
      </c>
      <c r="J52" s="686" t="s">
        <v>118</v>
      </c>
      <c r="K52" s="686" t="s">
        <v>118</v>
      </c>
      <c r="L52" s="686" t="s">
        <v>118</v>
      </c>
      <c r="M52" s="98"/>
      <c r="N52" s="98"/>
      <c r="O52" s="98"/>
      <c r="P52" s="98"/>
      <c r="Q52" s="98"/>
      <c r="R52" s="98"/>
      <c r="S52" s="98"/>
      <c r="T52" s="98"/>
      <c r="U52" s="98"/>
      <c r="V52" s="98"/>
    </row>
    <row r="53" spans="1:22" ht="48.75" customHeight="1">
      <c r="A53" s="324">
        <v>7</v>
      </c>
      <c r="B53" s="685" t="s">
        <v>167</v>
      </c>
      <c r="C53" s="686" t="s">
        <v>118</v>
      </c>
      <c r="D53" s="686" t="s">
        <v>118</v>
      </c>
      <c r="E53" s="686" t="s">
        <v>118</v>
      </c>
      <c r="F53" s="686" t="s">
        <v>118</v>
      </c>
      <c r="G53" s="686">
        <v>0</v>
      </c>
      <c r="H53" s="686" t="s">
        <v>118</v>
      </c>
      <c r="I53" s="686" t="s">
        <v>118</v>
      </c>
      <c r="J53" s="686" t="s">
        <v>118</v>
      </c>
      <c r="K53" s="686" t="s">
        <v>118</v>
      </c>
      <c r="L53" s="686" t="s">
        <v>118</v>
      </c>
      <c r="M53" s="98"/>
      <c r="N53" s="98"/>
      <c r="O53" s="98"/>
      <c r="P53" s="98"/>
      <c r="Q53" s="98"/>
      <c r="R53" s="98"/>
      <c r="S53" s="98"/>
      <c r="T53" s="98"/>
      <c r="U53" s="98"/>
      <c r="V53" s="98"/>
    </row>
    <row r="54" spans="1:22" ht="34.5" customHeight="1">
      <c r="A54" s="324">
        <v>8</v>
      </c>
      <c r="B54" s="685" t="s">
        <v>171</v>
      </c>
      <c r="C54" s="686">
        <v>77</v>
      </c>
      <c r="D54" s="686">
        <v>46</v>
      </c>
      <c r="E54" s="686">
        <v>0</v>
      </c>
      <c r="F54" s="686">
        <v>0</v>
      </c>
      <c r="G54" s="686">
        <v>0</v>
      </c>
      <c r="H54" s="686">
        <v>2</v>
      </c>
      <c r="I54" s="686">
        <v>0</v>
      </c>
      <c r="J54" s="686">
        <v>1</v>
      </c>
      <c r="K54" s="686">
        <v>0</v>
      </c>
      <c r="L54" s="686">
        <v>0.66</v>
      </c>
      <c r="M54" s="98"/>
      <c r="N54" s="98"/>
      <c r="O54" s="98"/>
      <c r="P54" s="98"/>
      <c r="Q54" s="98"/>
      <c r="R54" s="98"/>
      <c r="S54" s="98"/>
      <c r="T54" s="98"/>
      <c r="U54" s="98"/>
      <c r="V54" s="98"/>
    </row>
    <row r="55" spans="1:22" s="205" customFormat="1" ht="25.5" customHeight="1">
      <c r="A55" s="773" t="s">
        <v>214</v>
      </c>
      <c r="B55" s="773"/>
      <c r="C55" s="107">
        <f>SUM(C47:C54)</f>
        <v>759</v>
      </c>
      <c r="D55" s="107">
        <f aca="true" t="shared" si="2" ref="D55:L55">SUM(D47:D54)</f>
        <v>196</v>
      </c>
      <c r="E55" s="107">
        <f t="shared" si="2"/>
        <v>195</v>
      </c>
      <c r="F55" s="107">
        <f t="shared" si="2"/>
        <v>59</v>
      </c>
      <c r="G55" s="107">
        <f t="shared" si="2"/>
        <v>0</v>
      </c>
      <c r="H55" s="107">
        <f t="shared" si="2"/>
        <v>47</v>
      </c>
      <c r="I55" s="107">
        <f t="shared" si="2"/>
        <v>15</v>
      </c>
      <c r="J55" s="107">
        <f t="shared" si="2"/>
        <v>4</v>
      </c>
      <c r="K55" s="107">
        <f t="shared" si="2"/>
        <v>2</v>
      </c>
      <c r="L55" s="107">
        <f t="shared" si="2"/>
        <v>19.46</v>
      </c>
      <c r="M55" s="98"/>
      <c r="N55" s="98"/>
      <c r="O55" s="98"/>
      <c r="P55" s="98"/>
      <c r="Q55" s="98"/>
      <c r="R55" s="98"/>
      <c r="S55" s="98"/>
      <c r="T55" s="98"/>
      <c r="U55" s="98"/>
      <c r="V55" s="98"/>
    </row>
    <row r="56" spans="1:22" ht="29.25" customHeight="1">
      <c r="A56" s="772" t="s">
        <v>172</v>
      </c>
      <c r="B56" s="772"/>
      <c r="C56" s="772"/>
      <c r="D56" s="772"/>
      <c r="E56" s="772"/>
      <c r="F56" s="772"/>
      <c r="G56" s="772"/>
      <c r="H56" s="772"/>
      <c r="I56" s="772"/>
      <c r="J56" s="772"/>
      <c r="K56" s="772"/>
      <c r="L56" s="772"/>
      <c r="M56" s="98"/>
      <c r="N56" s="98"/>
      <c r="O56" s="98"/>
      <c r="P56" s="98"/>
      <c r="Q56" s="98"/>
      <c r="R56" s="98"/>
      <c r="S56" s="98"/>
      <c r="T56" s="98"/>
      <c r="U56" s="98"/>
      <c r="V56" s="98"/>
    </row>
    <row r="57" spans="1:22" ht="33.75" customHeight="1">
      <c r="A57" s="324">
        <v>1</v>
      </c>
      <c r="B57" s="685" t="s">
        <v>268</v>
      </c>
      <c r="C57" s="686">
        <v>240</v>
      </c>
      <c r="D57" s="686">
        <v>56</v>
      </c>
      <c r="E57" s="686">
        <v>44</v>
      </c>
      <c r="F57" s="686">
        <v>19</v>
      </c>
      <c r="G57" s="686"/>
      <c r="H57" s="686">
        <v>19</v>
      </c>
      <c r="I57" s="686">
        <v>4</v>
      </c>
      <c r="J57" s="686">
        <v>2</v>
      </c>
      <c r="K57" s="686"/>
      <c r="L57" s="686">
        <v>7</v>
      </c>
      <c r="M57" s="98"/>
      <c r="N57" s="98"/>
      <c r="O57" s="98"/>
      <c r="P57" s="98"/>
      <c r="Q57" s="98"/>
      <c r="R57" s="98"/>
      <c r="S57" s="98"/>
      <c r="T57" s="98"/>
      <c r="U57" s="98"/>
      <c r="V57" s="98"/>
    </row>
    <row r="58" spans="1:22" ht="52.5" customHeight="1">
      <c r="A58" s="324">
        <v>2</v>
      </c>
      <c r="B58" s="685" t="s">
        <v>269</v>
      </c>
      <c r="C58" s="686">
        <v>306</v>
      </c>
      <c r="D58" s="686">
        <v>81</v>
      </c>
      <c r="E58" s="686">
        <v>67</v>
      </c>
      <c r="F58" s="686">
        <v>16</v>
      </c>
      <c r="G58" s="686">
        <v>0</v>
      </c>
      <c r="H58" s="686">
        <v>19</v>
      </c>
      <c r="I58" s="686">
        <v>3</v>
      </c>
      <c r="J58" s="686">
        <v>1</v>
      </c>
      <c r="K58" s="686">
        <v>0</v>
      </c>
      <c r="L58" s="686">
        <v>8</v>
      </c>
      <c r="M58" s="98"/>
      <c r="N58" s="98"/>
      <c r="O58" s="98"/>
      <c r="P58" s="98"/>
      <c r="Q58" s="98"/>
      <c r="R58" s="98"/>
      <c r="S58" s="98"/>
      <c r="T58" s="98"/>
      <c r="U58" s="98"/>
      <c r="V58" s="98"/>
    </row>
    <row r="59" spans="1:22" ht="38.25" customHeight="1">
      <c r="A59" s="324">
        <v>3</v>
      </c>
      <c r="B59" s="685" t="s">
        <v>185</v>
      </c>
      <c r="C59" s="686">
        <v>319</v>
      </c>
      <c r="D59" s="686">
        <v>52</v>
      </c>
      <c r="E59" s="686">
        <v>33</v>
      </c>
      <c r="F59" s="686"/>
      <c r="G59" s="686">
        <v>10</v>
      </c>
      <c r="H59" s="686">
        <v>17</v>
      </c>
      <c r="I59" s="686">
        <v>0</v>
      </c>
      <c r="J59" s="686">
        <v>3</v>
      </c>
      <c r="K59" s="686">
        <v>0</v>
      </c>
      <c r="L59" s="686">
        <v>1.8</v>
      </c>
      <c r="M59" s="98"/>
      <c r="N59" s="98"/>
      <c r="O59" s="98"/>
      <c r="P59" s="98"/>
      <c r="Q59" s="98"/>
      <c r="R59" s="98"/>
      <c r="S59" s="98"/>
      <c r="T59" s="98"/>
      <c r="U59" s="98"/>
      <c r="V59" s="98"/>
    </row>
    <row r="60" spans="1:22" ht="29.25" customHeight="1">
      <c r="A60" s="324">
        <v>4</v>
      </c>
      <c r="B60" s="685" t="s">
        <v>265</v>
      </c>
      <c r="C60" s="686">
        <v>304</v>
      </c>
      <c r="D60" s="686">
        <v>69</v>
      </c>
      <c r="E60" s="686">
        <v>58</v>
      </c>
      <c r="F60" s="686">
        <v>25</v>
      </c>
      <c r="G60" s="686">
        <v>0</v>
      </c>
      <c r="H60" s="686">
        <v>39</v>
      </c>
      <c r="I60" s="686">
        <v>9</v>
      </c>
      <c r="J60" s="686">
        <v>1</v>
      </c>
      <c r="K60" s="686">
        <v>1</v>
      </c>
      <c r="L60" s="686" t="s">
        <v>263</v>
      </c>
      <c r="M60" s="98"/>
      <c r="N60" s="98"/>
      <c r="O60" s="98"/>
      <c r="P60" s="98"/>
      <c r="Q60" s="98"/>
      <c r="R60" s="98"/>
      <c r="S60" s="98"/>
      <c r="T60" s="98"/>
      <c r="U60" s="98"/>
      <c r="V60" s="98"/>
    </row>
    <row r="61" spans="1:22" ht="32.25" customHeight="1">
      <c r="A61" s="324">
        <v>5</v>
      </c>
      <c r="B61" s="685" t="s">
        <v>266</v>
      </c>
      <c r="C61" s="686">
        <v>398</v>
      </c>
      <c r="D61" s="686">
        <v>36</v>
      </c>
      <c r="E61" s="686">
        <v>0</v>
      </c>
      <c r="F61" s="686">
        <v>0</v>
      </c>
      <c r="G61" s="686">
        <v>34</v>
      </c>
      <c r="H61" s="686">
        <v>46</v>
      </c>
      <c r="I61" s="686">
        <v>1</v>
      </c>
      <c r="J61" s="686">
        <v>2</v>
      </c>
      <c r="K61" s="686">
        <v>0</v>
      </c>
      <c r="L61" s="686">
        <v>4</v>
      </c>
      <c r="M61" s="98"/>
      <c r="N61" s="98"/>
      <c r="O61" s="98"/>
      <c r="P61" s="98"/>
      <c r="Q61" s="98"/>
      <c r="R61" s="98"/>
      <c r="S61" s="98"/>
      <c r="T61" s="98"/>
      <c r="U61" s="98"/>
      <c r="V61" s="98"/>
    </row>
    <row r="62" spans="1:22" ht="45" customHeight="1">
      <c r="A62" s="324">
        <v>6</v>
      </c>
      <c r="B62" s="685" t="s">
        <v>270</v>
      </c>
      <c r="C62" s="686">
        <v>153</v>
      </c>
      <c r="D62" s="686">
        <v>59</v>
      </c>
      <c r="E62" s="686">
        <v>30</v>
      </c>
      <c r="F62" s="686" t="s">
        <v>118</v>
      </c>
      <c r="G62" s="686">
        <v>0</v>
      </c>
      <c r="H62" s="686">
        <v>13</v>
      </c>
      <c r="I62" s="686">
        <v>6</v>
      </c>
      <c r="J62" s="686">
        <v>2</v>
      </c>
      <c r="K62" s="686" t="s">
        <v>177</v>
      </c>
      <c r="L62" s="686">
        <v>2</v>
      </c>
      <c r="M62" s="98"/>
      <c r="N62" s="98"/>
      <c r="O62" s="98"/>
      <c r="P62" s="98"/>
      <c r="Q62" s="98"/>
      <c r="R62" s="98"/>
      <c r="S62" s="98"/>
      <c r="T62" s="98"/>
      <c r="U62" s="98"/>
      <c r="V62" s="98"/>
    </row>
    <row r="63" spans="1:22" ht="35.25" customHeight="1">
      <c r="A63" s="324">
        <v>7</v>
      </c>
      <c r="B63" s="685" t="s">
        <v>267</v>
      </c>
      <c r="C63" s="686">
        <v>306</v>
      </c>
      <c r="D63" s="686">
        <v>69</v>
      </c>
      <c r="E63" s="686">
        <v>60</v>
      </c>
      <c r="F63" s="686">
        <v>21</v>
      </c>
      <c r="G63" s="686">
        <v>0</v>
      </c>
      <c r="H63" s="686">
        <v>2</v>
      </c>
      <c r="I63" s="686" t="s">
        <v>264</v>
      </c>
      <c r="J63" s="686">
        <v>2</v>
      </c>
      <c r="K63" s="686" t="s">
        <v>264</v>
      </c>
      <c r="L63" s="686">
        <v>7.5</v>
      </c>
      <c r="M63" s="98"/>
      <c r="N63" s="98"/>
      <c r="O63" s="98"/>
      <c r="P63" s="98"/>
      <c r="Q63" s="98"/>
      <c r="R63" s="98"/>
      <c r="S63" s="98"/>
      <c r="T63" s="98"/>
      <c r="U63" s="98"/>
      <c r="V63" s="98"/>
    </row>
    <row r="64" spans="1:22" ht="69" customHeight="1">
      <c r="A64" s="324">
        <v>8</v>
      </c>
      <c r="B64" s="685" t="s">
        <v>271</v>
      </c>
      <c r="C64" s="686">
        <v>125</v>
      </c>
      <c r="D64" s="686">
        <v>28</v>
      </c>
      <c r="E64" s="686">
        <v>35</v>
      </c>
      <c r="F64" s="686">
        <v>0</v>
      </c>
      <c r="G64" s="686">
        <v>25</v>
      </c>
      <c r="H64" s="686">
        <v>15</v>
      </c>
      <c r="I64" s="686">
        <v>6</v>
      </c>
      <c r="J64" s="686">
        <v>2</v>
      </c>
      <c r="K64" s="686">
        <v>0</v>
      </c>
      <c r="L64" s="686">
        <v>9</v>
      </c>
      <c r="M64" s="98"/>
      <c r="N64" s="98"/>
      <c r="O64" s="98"/>
      <c r="P64" s="98"/>
      <c r="Q64" s="98"/>
      <c r="R64" s="98"/>
      <c r="S64" s="98"/>
      <c r="T64" s="98"/>
      <c r="U64" s="98"/>
      <c r="V64" s="98"/>
    </row>
    <row r="65" spans="1:22" s="135" customFormat="1" ht="29.25" customHeight="1">
      <c r="A65" s="773" t="s">
        <v>215</v>
      </c>
      <c r="B65" s="773"/>
      <c r="C65" s="107">
        <f aca="true" t="shared" si="3" ref="C65:K65">SUM(C57:C64)</f>
        <v>2151</v>
      </c>
      <c r="D65" s="107">
        <f t="shared" si="3"/>
        <v>450</v>
      </c>
      <c r="E65" s="107">
        <f t="shared" si="3"/>
        <v>327</v>
      </c>
      <c r="F65" s="107">
        <f t="shared" si="3"/>
        <v>81</v>
      </c>
      <c r="G65" s="107">
        <f t="shared" si="3"/>
        <v>69</v>
      </c>
      <c r="H65" s="107">
        <f t="shared" si="3"/>
        <v>170</v>
      </c>
      <c r="I65" s="107">
        <f t="shared" si="3"/>
        <v>29</v>
      </c>
      <c r="J65" s="107">
        <f t="shared" si="3"/>
        <v>15</v>
      </c>
      <c r="K65" s="107">
        <f t="shared" si="3"/>
        <v>1</v>
      </c>
      <c r="L65" s="107">
        <v>5.3</v>
      </c>
      <c r="M65" s="98"/>
      <c r="N65" s="98"/>
      <c r="O65" s="98"/>
      <c r="P65" s="98"/>
      <c r="Q65" s="98"/>
      <c r="R65" s="98"/>
      <c r="S65" s="98"/>
      <c r="T65" s="98"/>
      <c r="U65" s="98"/>
      <c r="V65" s="98"/>
    </row>
    <row r="66" spans="1:22" ht="29.25" customHeight="1">
      <c r="A66" s="772" t="s">
        <v>187</v>
      </c>
      <c r="B66" s="772"/>
      <c r="C66" s="772"/>
      <c r="D66" s="772"/>
      <c r="E66" s="772"/>
      <c r="F66" s="772"/>
      <c r="G66" s="772"/>
      <c r="H66" s="772"/>
      <c r="I66" s="772"/>
      <c r="J66" s="772"/>
      <c r="K66" s="772"/>
      <c r="L66" s="772"/>
      <c r="M66" s="98"/>
      <c r="N66" s="98"/>
      <c r="O66" s="98"/>
      <c r="P66" s="98"/>
      <c r="Q66" s="98"/>
      <c r="R66" s="98"/>
      <c r="S66" s="98"/>
      <c r="T66" s="98"/>
      <c r="U66" s="98"/>
      <c r="V66" s="98"/>
    </row>
    <row r="67" spans="1:22" ht="33" customHeight="1">
      <c r="A67" s="324">
        <v>1</v>
      </c>
      <c r="B67" s="206" t="s">
        <v>190</v>
      </c>
      <c r="C67" s="686">
        <v>288</v>
      </c>
      <c r="D67" s="686">
        <v>97</v>
      </c>
      <c r="E67" s="686">
        <v>95</v>
      </c>
      <c r="F67" s="686">
        <v>64</v>
      </c>
      <c r="G67" s="686"/>
      <c r="H67" s="686">
        <v>18</v>
      </c>
      <c r="I67" s="686">
        <v>1</v>
      </c>
      <c r="J67" s="686">
        <v>3</v>
      </c>
      <c r="K67" s="686"/>
      <c r="L67" s="686">
        <v>10</v>
      </c>
      <c r="M67" s="98"/>
      <c r="N67" s="98"/>
      <c r="O67" s="98"/>
      <c r="P67" s="98"/>
      <c r="Q67" s="98"/>
      <c r="R67" s="98"/>
      <c r="S67" s="98"/>
      <c r="T67" s="98"/>
      <c r="U67" s="98"/>
      <c r="V67" s="98"/>
    </row>
    <row r="68" spans="1:22" ht="31.5" customHeight="1">
      <c r="A68" s="324">
        <v>2</v>
      </c>
      <c r="B68" s="10" t="s">
        <v>191</v>
      </c>
      <c r="C68" s="686">
        <v>89</v>
      </c>
      <c r="D68" s="686">
        <v>24</v>
      </c>
      <c r="E68" s="686">
        <v>19</v>
      </c>
      <c r="F68" s="686">
        <v>20</v>
      </c>
      <c r="G68" s="686"/>
      <c r="H68" s="686">
        <v>4</v>
      </c>
      <c r="I68" s="686">
        <v>1</v>
      </c>
      <c r="J68" s="686">
        <v>1</v>
      </c>
      <c r="K68" s="686"/>
      <c r="L68" s="686">
        <v>0.5</v>
      </c>
      <c r="M68" s="98"/>
      <c r="N68" s="98"/>
      <c r="O68" s="98"/>
      <c r="P68" s="98"/>
      <c r="Q68" s="98"/>
      <c r="R68" s="98"/>
      <c r="S68" s="98"/>
      <c r="T68" s="98"/>
      <c r="U68" s="98"/>
      <c r="V68" s="98"/>
    </row>
    <row r="69" spans="1:22" ht="29.25" customHeight="1">
      <c r="A69" s="324">
        <v>3</v>
      </c>
      <c r="B69" s="201" t="s">
        <v>192</v>
      </c>
      <c r="C69" s="686">
        <v>523</v>
      </c>
      <c r="D69" s="686">
        <v>197</v>
      </c>
      <c r="E69" s="686">
        <v>44</v>
      </c>
      <c r="F69" s="686">
        <v>37</v>
      </c>
      <c r="G69" s="686"/>
      <c r="H69" s="686">
        <v>27</v>
      </c>
      <c r="I69" s="686"/>
      <c r="J69" s="686">
        <v>2</v>
      </c>
      <c r="K69" s="686"/>
      <c r="L69" s="686">
        <v>2</v>
      </c>
      <c r="M69" s="98"/>
      <c r="N69" s="98"/>
      <c r="O69" s="98"/>
      <c r="P69" s="98"/>
      <c r="Q69" s="98"/>
      <c r="R69" s="98"/>
      <c r="S69" s="98"/>
      <c r="T69" s="98"/>
      <c r="U69" s="98"/>
      <c r="V69" s="98"/>
    </row>
    <row r="70" spans="1:22" ht="30" customHeight="1">
      <c r="A70" s="324">
        <v>4</v>
      </c>
      <c r="B70" s="207" t="s">
        <v>193</v>
      </c>
      <c r="C70" s="686">
        <v>39</v>
      </c>
      <c r="D70" s="686">
        <v>12</v>
      </c>
      <c r="E70" s="686">
        <v>15</v>
      </c>
      <c r="F70" s="686">
        <v>0</v>
      </c>
      <c r="G70" s="686">
        <v>0</v>
      </c>
      <c r="H70" s="686">
        <v>0</v>
      </c>
      <c r="I70" s="686">
        <v>6</v>
      </c>
      <c r="J70" s="686">
        <v>0</v>
      </c>
      <c r="K70" s="686">
        <v>0</v>
      </c>
      <c r="L70" s="686">
        <v>1</v>
      </c>
      <c r="M70" s="98"/>
      <c r="N70" s="98"/>
      <c r="O70" s="98"/>
      <c r="P70" s="98"/>
      <c r="Q70" s="98"/>
      <c r="R70" s="98"/>
      <c r="S70" s="98"/>
      <c r="T70" s="98"/>
      <c r="U70" s="98"/>
      <c r="V70" s="98"/>
    </row>
    <row r="71" spans="1:22" ht="30" customHeight="1">
      <c r="A71" s="324">
        <v>5</v>
      </c>
      <c r="B71" s="201" t="s">
        <v>194</v>
      </c>
      <c r="C71" s="686">
        <v>126</v>
      </c>
      <c r="D71" s="686">
        <v>32</v>
      </c>
      <c r="E71" s="686">
        <v>39</v>
      </c>
      <c r="F71" s="686">
        <v>43</v>
      </c>
      <c r="G71" s="686">
        <v>12</v>
      </c>
      <c r="H71" s="686">
        <v>11</v>
      </c>
      <c r="I71" s="686">
        <v>4</v>
      </c>
      <c r="J71" s="686">
        <v>1</v>
      </c>
      <c r="K71" s="686"/>
      <c r="L71" s="686">
        <v>2</v>
      </c>
      <c r="M71" s="98"/>
      <c r="N71" s="98"/>
      <c r="O71" s="98"/>
      <c r="P71" s="98"/>
      <c r="Q71" s="98"/>
      <c r="R71" s="98"/>
      <c r="S71" s="98"/>
      <c r="T71" s="98"/>
      <c r="U71" s="98"/>
      <c r="V71" s="98"/>
    </row>
    <row r="72" spans="1:16" ht="31.5" customHeight="1">
      <c r="A72" s="324">
        <v>6</v>
      </c>
      <c r="B72" s="208" t="s">
        <v>195</v>
      </c>
      <c r="C72" s="686">
        <v>71</v>
      </c>
      <c r="D72" s="686">
        <v>25</v>
      </c>
      <c r="E72" s="686">
        <v>24</v>
      </c>
      <c r="F72" s="686" t="s">
        <v>118</v>
      </c>
      <c r="G72" s="686">
        <v>0</v>
      </c>
      <c r="H72" s="686">
        <v>1</v>
      </c>
      <c r="I72" s="686" t="s">
        <v>118</v>
      </c>
      <c r="J72" s="686">
        <v>1</v>
      </c>
      <c r="K72" s="686" t="s">
        <v>118</v>
      </c>
      <c r="L72" s="686">
        <v>6</v>
      </c>
      <c r="M72" s="98"/>
      <c r="N72" s="98"/>
      <c r="O72" s="98"/>
      <c r="P72" s="98"/>
    </row>
    <row r="73" spans="1:16" ht="30.75" customHeight="1">
      <c r="A73" s="324">
        <v>7</v>
      </c>
      <c r="B73" s="206" t="s">
        <v>196</v>
      </c>
      <c r="C73" s="686">
        <v>158</v>
      </c>
      <c r="D73" s="686">
        <v>37</v>
      </c>
      <c r="E73" s="686">
        <v>40</v>
      </c>
      <c r="F73" s="686">
        <v>43</v>
      </c>
      <c r="G73" s="686">
        <v>0</v>
      </c>
      <c r="H73" s="686">
        <v>2</v>
      </c>
      <c r="I73" s="686" t="s">
        <v>118</v>
      </c>
      <c r="J73" s="686">
        <v>1</v>
      </c>
      <c r="K73" s="686" t="s">
        <v>118</v>
      </c>
      <c r="L73" s="686">
        <v>3</v>
      </c>
      <c r="M73" s="98"/>
      <c r="N73" s="98"/>
      <c r="O73" s="98"/>
      <c r="P73" s="98"/>
    </row>
    <row r="74" spans="1:16" ht="33" customHeight="1">
      <c r="A74" s="324">
        <v>8</v>
      </c>
      <c r="B74" s="201" t="s">
        <v>197</v>
      </c>
      <c r="C74" s="686">
        <v>102</v>
      </c>
      <c r="D74" s="686">
        <v>23</v>
      </c>
      <c r="E74" s="686">
        <v>28</v>
      </c>
      <c r="F74" s="686">
        <v>0</v>
      </c>
      <c r="G74" s="686">
        <v>0</v>
      </c>
      <c r="H74" s="686">
        <v>3</v>
      </c>
      <c r="I74" s="686">
        <v>10</v>
      </c>
      <c r="J74" s="686">
        <v>1</v>
      </c>
      <c r="K74" s="686">
        <v>0</v>
      </c>
      <c r="L74" s="686">
        <v>5</v>
      </c>
      <c r="M74" s="98"/>
      <c r="N74" s="98"/>
      <c r="O74" s="98"/>
      <c r="P74" s="98"/>
    </row>
    <row r="75" spans="1:16" ht="31.5" customHeight="1">
      <c r="A75" s="324">
        <v>9</v>
      </c>
      <c r="B75" s="201" t="s">
        <v>198</v>
      </c>
      <c r="C75" s="686">
        <v>63</v>
      </c>
      <c r="D75" s="686">
        <v>15</v>
      </c>
      <c r="E75" s="686">
        <v>26</v>
      </c>
      <c r="F75" s="686">
        <v>22</v>
      </c>
      <c r="G75" s="686">
        <v>0</v>
      </c>
      <c r="H75" s="686">
        <v>7</v>
      </c>
      <c r="I75" s="686">
        <v>2</v>
      </c>
      <c r="J75" s="686">
        <v>0</v>
      </c>
      <c r="K75" s="686">
        <v>0</v>
      </c>
      <c r="L75" s="686">
        <v>2</v>
      </c>
      <c r="M75" s="98"/>
      <c r="N75" s="98"/>
      <c r="O75" s="98"/>
      <c r="P75" s="98"/>
    </row>
    <row r="76" spans="1:16" ht="31.5" customHeight="1">
      <c r="A76" s="324">
        <v>10</v>
      </c>
      <c r="B76" s="693" t="s">
        <v>199</v>
      </c>
      <c r="C76" s="686">
        <v>183</v>
      </c>
      <c r="D76" s="686">
        <v>91</v>
      </c>
      <c r="E76" s="686">
        <v>48</v>
      </c>
      <c r="F76" s="686"/>
      <c r="G76" s="686"/>
      <c r="H76" s="686">
        <v>12</v>
      </c>
      <c r="I76" s="686">
        <v>7</v>
      </c>
      <c r="J76" s="686">
        <v>0</v>
      </c>
      <c r="K76" s="686">
        <v>1</v>
      </c>
      <c r="L76" s="686"/>
      <c r="M76" s="98"/>
      <c r="N76" s="98"/>
      <c r="O76" s="98"/>
      <c r="P76" s="98"/>
    </row>
    <row r="77" spans="1:16" s="209" customFormat="1" ht="29.25" customHeight="1">
      <c r="A77" s="773" t="s">
        <v>216</v>
      </c>
      <c r="B77" s="773"/>
      <c r="C77" s="107">
        <f>SUM(C67:C76)</f>
        <v>1642</v>
      </c>
      <c r="D77" s="107">
        <f aca="true" t="shared" si="4" ref="D77:L77">SUM(D67:D76)</f>
        <v>553</v>
      </c>
      <c r="E77" s="107">
        <f t="shared" si="4"/>
        <v>378</v>
      </c>
      <c r="F77" s="107">
        <f t="shared" si="4"/>
        <v>229</v>
      </c>
      <c r="G77" s="107">
        <f t="shared" si="4"/>
        <v>12</v>
      </c>
      <c r="H77" s="107">
        <f t="shared" si="4"/>
        <v>85</v>
      </c>
      <c r="I77" s="107">
        <f t="shared" si="4"/>
        <v>31</v>
      </c>
      <c r="J77" s="107">
        <f t="shared" si="4"/>
        <v>10</v>
      </c>
      <c r="K77" s="107">
        <f t="shared" si="4"/>
        <v>1</v>
      </c>
      <c r="L77" s="107">
        <f t="shared" si="4"/>
        <v>31.5</v>
      </c>
      <c r="M77" s="98"/>
      <c r="N77" s="204"/>
      <c r="O77" s="204"/>
      <c r="P77" s="204"/>
    </row>
    <row r="78" spans="1:16" ht="30" customHeight="1">
      <c r="A78" s="772" t="s">
        <v>200</v>
      </c>
      <c r="B78" s="772"/>
      <c r="C78" s="772"/>
      <c r="D78" s="772"/>
      <c r="E78" s="772"/>
      <c r="F78" s="772"/>
      <c r="G78" s="772"/>
      <c r="H78" s="772"/>
      <c r="I78" s="772"/>
      <c r="J78" s="772"/>
      <c r="K78" s="772"/>
      <c r="L78" s="772"/>
      <c r="M78" s="98"/>
      <c r="N78" s="98"/>
      <c r="O78" s="98"/>
      <c r="P78" s="98"/>
    </row>
    <row r="79" spans="1:16" ht="33.75" customHeight="1">
      <c r="A79" s="324">
        <v>1</v>
      </c>
      <c r="B79" s="687" t="s">
        <v>272</v>
      </c>
      <c r="C79" s="686">
        <v>496</v>
      </c>
      <c r="D79" s="686">
        <v>116</v>
      </c>
      <c r="E79" s="686">
        <v>84</v>
      </c>
      <c r="F79" s="686">
        <v>131</v>
      </c>
      <c r="G79" s="686">
        <v>18</v>
      </c>
      <c r="H79" s="686">
        <v>30</v>
      </c>
      <c r="I79" s="686">
        <v>16</v>
      </c>
      <c r="J79" s="686">
        <v>3</v>
      </c>
      <c r="K79" s="686">
        <v>0</v>
      </c>
      <c r="L79" s="686">
        <v>2.3</v>
      </c>
      <c r="M79" s="98"/>
      <c r="N79" s="98"/>
      <c r="O79" s="98"/>
      <c r="P79" s="98"/>
    </row>
    <row r="80" spans="1:16" ht="28.5" customHeight="1">
      <c r="A80" s="324">
        <v>2</v>
      </c>
      <c r="B80" s="688" t="s">
        <v>273</v>
      </c>
      <c r="C80" s="686">
        <v>309</v>
      </c>
      <c r="D80" s="686">
        <v>48</v>
      </c>
      <c r="E80" s="686">
        <v>69</v>
      </c>
      <c r="F80" s="686">
        <v>47</v>
      </c>
      <c r="G80" s="686">
        <v>0</v>
      </c>
      <c r="H80" s="686">
        <v>32</v>
      </c>
      <c r="I80" s="686">
        <v>1</v>
      </c>
      <c r="J80" s="686">
        <v>1</v>
      </c>
      <c r="K80" s="686">
        <v>0</v>
      </c>
      <c r="L80" s="686">
        <v>6</v>
      </c>
      <c r="M80" s="98"/>
      <c r="N80" s="98"/>
      <c r="O80" s="98"/>
      <c r="P80" s="98"/>
    </row>
    <row r="81" spans="1:16" ht="45.75" customHeight="1">
      <c r="A81" s="324">
        <v>3</v>
      </c>
      <c r="B81" s="687" t="s">
        <v>204</v>
      </c>
      <c r="C81" s="686">
        <v>112</v>
      </c>
      <c r="D81" s="686">
        <v>30</v>
      </c>
      <c r="E81" s="686">
        <v>33</v>
      </c>
      <c r="F81" s="686">
        <v>0</v>
      </c>
      <c r="G81" s="686">
        <v>0</v>
      </c>
      <c r="H81" s="686">
        <v>24</v>
      </c>
      <c r="I81" s="686">
        <v>3</v>
      </c>
      <c r="J81" s="686">
        <v>2</v>
      </c>
      <c r="K81" s="686">
        <v>0</v>
      </c>
      <c r="L81" s="686">
        <v>3</v>
      </c>
      <c r="M81" s="98"/>
      <c r="N81" s="98"/>
      <c r="O81" s="98"/>
      <c r="P81" s="98"/>
    </row>
    <row r="82" spans="1:16" ht="30" customHeight="1">
      <c r="A82" s="324">
        <v>4</v>
      </c>
      <c r="B82" s="694" t="s">
        <v>274</v>
      </c>
      <c r="C82" s="686">
        <v>592</v>
      </c>
      <c r="D82" s="686">
        <v>127</v>
      </c>
      <c r="E82" s="686">
        <v>162</v>
      </c>
      <c r="F82" s="686">
        <v>86</v>
      </c>
      <c r="G82" s="686">
        <v>0</v>
      </c>
      <c r="H82" s="686">
        <v>1</v>
      </c>
      <c r="I82" s="686">
        <v>1</v>
      </c>
      <c r="J82" s="686">
        <v>1</v>
      </c>
      <c r="K82" s="686">
        <v>1</v>
      </c>
      <c r="L82" s="686">
        <v>2</v>
      </c>
      <c r="M82" s="98"/>
      <c r="N82" s="98"/>
      <c r="O82" s="98"/>
      <c r="P82" s="98"/>
    </row>
    <row r="83" spans="1:16" ht="30" customHeight="1">
      <c r="A83" s="324">
        <v>5</v>
      </c>
      <c r="B83" s="687" t="s">
        <v>206</v>
      </c>
      <c r="C83" s="686">
        <v>355</v>
      </c>
      <c r="D83" s="686">
        <v>91</v>
      </c>
      <c r="E83" s="686">
        <v>99</v>
      </c>
      <c r="F83" s="686">
        <v>0</v>
      </c>
      <c r="G83" s="686">
        <v>0</v>
      </c>
      <c r="H83" s="686">
        <v>38</v>
      </c>
      <c r="I83" s="686">
        <v>1</v>
      </c>
      <c r="J83" s="686">
        <v>1</v>
      </c>
      <c r="K83" s="686">
        <v>0</v>
      </c>
      <c r="L83" s="686">
        <v>1</v>
      </c>
      <c r="M83" s="98"/>
      <c r="N83" s="98"/>
      <c r="O83" s="98"/>
      <c r="P83" s="98"/>
    </row>
    <row r="84" spans="1:16" ht="45.75" customHeight="1">
      <c r="A84" s="324">
        <v>6</v>
      </c>
      <c r="B84" s="687" t="s">
        <v>208</v>
      </c>
      <c r="C84" s="686">
        <v>344</v>
      </c>
      <c r="D84" s="686">
        <v>74</v>
      </c>
      <c r="E84" s="686">
        <v>40</v>
      </c>
      <c r="F84" s="686">
        <v>8</v>
      </c>
      <c r="G84" s="686">
        <v>0</v>
      </c>
      <c r="H84" s="686">
        <v>36</v>
      </c>
      <c r="I84" s="686">
        <v>0</v>
      </c>
      <c r="J84" s="686">
        <v>2</v>
      </c>
      <c r="K84" s="686">
        <v>0</v>
      </c>
      <c r="L84" s="686">
        <v>3</v>
      </c>
      <c r="M84" s="98"/>
      <c r="N84" s="98"/>
      <c r="O84" s="98"/>
      <c r="P84" s="98"/>
    </row>
    <row r="85" spans="1:16" ht="30" customHeight="1">
      <c r="A85" s="324">
        <v>7</v>
      </c>
      <c r="B85" s="687" t="s">
        <v>209</v>
      </c>
      <c r="C85" s="686">
        <v>234</v>
      </c>
      <c r="D85" s="686">
        <v>66</v>
      </c>
      <c r="E85" s="686">
        <v>84</v>
      </c>
      <c r="F85" s="686">
        <v>84</v>
      </c>
      <c r="G85" s="686">
        <v>0</v>
      </c>
      <c r="H85" s="686">
        <v>11</v>
      </c>
      <c r="I85" s="686">
        <v>3</v>
      </c>
      <c r="J85" s="686">
        <v>0</v>
      </c>
      <c r="K85" s="686">
        <v>1</v>
      </c>
      <c r="L85" s="686">
        <v>2</v>
      </c>
      <c r="M85" s="98"/>
      <c r="N85" s="98"/>
      <c r="O85" s="98"/>
      <c r="P85" s="98"/>
    </row>
    <row r="86" spans="1:16" ht="48" customHeight="1">
      <c r="A86" s="324">
        <v>8</v>
      </c>
      <c r="B86" s="687" t="s">
        <v>275</v>
      </c>
      <c r="C86" s="686">
        <v>330</v>
      </c>
      <c r="D86" s="686">
        <v>151</v>
      </c>
      <c r="E86" s="686">
        <v>92</v>
      </c>
      <c r="F86" s="686">
        <v>0</v>
      </c>
      <c r="G86" s="686">
        <v>0</v>
      </c>
      <c r="H86" s="686">
        <v>2</v>
      </c>
      <c r="I86" s="686"/>
      <c r="J86" s="686">
        <v>2</v>
      </c>
      <c r="K86" s="686"/>
      <c r="L86" s="686">
        <v>2</v>
      </c>
      <c r="M86" s="98"/>
      <c r="N86" s="98"/>
      <c r="O86" s="98"/>
      <c r="P86" s="98"/>
    </row>
    <row r="87" spans="1:16" ht="32.25" customHeight="1">
      <c r="A87" s="324">
        <v>9</v>
      </c>
      <c r="B87" s="687" t="s">
        <v>276</v>
      </c>
      <c r="C87" s="686">
        <v>520</v>
      </c>
      <c r="D87" s="686">
        <v>157</v>
      </c>
      <c r="E87" s="686">
        <v>131</v>
      </c>
      <c r="F87" s="686">
        <v>41</v>
      </c>
      <c r="G87" s="686">
        <v>68</v>
      </c>
      <c r="H87" s="686">
        <v>49</v>
      </c>
      <c r="I87" s="686">
        <v>4</v>
      </c>
      <c r="J87" s="686">
        <v>4</v>
      </c>
      <c r="K87" s="686">
        <v>0</v>
      </c>
      <c r="L87" s="686">
        <v>6</v>
      </c>
      <c r="M87" s="98"/>
      <c r="N87" s="98"/>
      <c r="O87" s="98"/>
      <c r="P87" s="98"/>
    </row>
    <row r="88" spans="1:16" s="135" customFormat="1" ht="27.75" customHeight="1">
      <c r="A88" s="773" t="s">
        <v>217</v>
      </c>
      <c r="B88" s="773"/>
      <c r="C88" s="212">
        <f>SUM(C79:C87)</f>
        <v>3292</v>
      </c>
      <c r="D88" s="212">
        <f>SUM(D79:D87)</f>
        <v>860</v>
      </c>
      <c r="E88" s="212">
        <f>SUM(E79:E87)</f>
        <v>794</v>
      </c>
      <c r="F88" s="212">
        <f>SUM(F79:F87)</f>
        <v>397</v>
      </c>
      <c r="G88" s="212">
        <f>SUM(G79:G87)</f>
        <v>86</v>
      </c>
      <c r="H88" s="212">
        <f>SUM(H79:H87)</f>
        <v>223</v>
      </c>
      <c r="I88" s="212">
        <f>SUM(I79:I87)</f>
        <v>29</v>
      </c>
      <c r="J88" s="212">
        <f>SUM(J79:J87)</f>
        <v>16</v>
      </c>
      <c r="K88" s="212">
        <f>SUM(K79:K87)</f>
        <v>2</v>
      </c>
      <c r="L88" s="212">
        <f>SUM(L79:L87)</f>
        <v>27.3</v>
      </c>
      <c r="M88" s="98"/>
      <c r="N88" s="202"/>
      <c r="O88" s="202"/>
      <c r="P88" s="202"/>
    </row>
    <row r="89" spans="1:16" ht="28.5" customHeight="1">
      <c r="A89" s="772" t="s">
        <v>234</v>
      </c>
      <c r="B89" s="772"/>
      <c r="C89" s="772"/>
      <c r="D89" s="772"/>
      <c r="E89" s="772"/>
      <c r="F89" s="772"/>
      <c r="G89" s="772"/>
      <c r="H89" s="772"/>
      <c r="I89" s="772"/>
      <c r="J89" s="772"/>
      <c r="K89" s="772"/>
      <c r="L89" s="772"/>
      <c r="M89" s="98"/>
      <c r="N89" s="98"/>
      <c r="O89" s="98"/>
      <c r="P89" s="98"/>
    </row>
    <row r="90" spans="1:16" ht="33" customHeight="1">
      <c r="A90" s="324">
        <v>1</v>
      </c>
      <c r="B90" s="213" t="s">
        <v>218</v>
      </c>
      <c r="C90" s="686">
        <v>62</v>
      </c>
      <c r="D90" s="686">
        <v>22</v>
      </c>
      <c r="E90" s="686">
        <v>26</v>
      </c>
      <c r="F90" s="686">
        <v>0</v>
      </c>
      <c r="G90" s="686">
        <v>0</v>
      </c>
      <c r="H90" s="686">
        <v>14</v>
      </c>
      <c r="I90" s="686">
        <v>3</v>
      </c>
      <c r="J90" s="686">
        <v>0</v>
      </c>
      <c r="K90" s="686">
        <v>1</v>
      </c>
      <c r="L90" s="686" t="s">
        <v>277</v>
      </c>
      <c r="M90" s="98"/>
      <c r="N90" s="98"/>
      <c r="O90" s="98"/>
      <c r="P90" s="98"/>
    </row>
    <row r="91" spans="1:16" ht="51.75" customHeight="1">
      <c r="A91" s="324">
        <v>2</v>
      </c>
      <c r="B91" s="214" t="s">
        <v>221</v>
      </c>
      <c r="C91" s="686">
        <v>202</v>
      </c>
      <c r="D91" s="686">
        <v>73</v>
      </c>
      <c r="E91" s="686">
        <v>75</v>
      </c>
      <c r="F91" s="686">
        <v>92</v>
      </c>
      <c r="G91" s="686"/>
      <c r="H91" s="686">
        <v>27</v>
      </c>
      <c r="I91" s="686">
        <v>5</v>
      </c>
      <c r="J91" s="686">
        <v>1</v>
      </c>
      <c r="K91" s="686">
        <v>1</v>
      </c>
      <c r="L91" s="686">
        <v>4</v>
      </c>
      <c r="M91" s="98"/>
      <c r="N91" s="98"/>
      <c r="O91" s="98"/>
      <c r="P91" s="98"/>
    </row>
    <row r="92" spans="1:16" ht="30.75" customHeight="1">
      <c r="A92" s="324">
        <v>3</v>
      </c>
      <c r="B92" s="214" t="s">
        <v>223</v>
      </c>
      <c r="C92" s="686">
        <v>105</v>
      </c>
      <c r="D92" s="686">
        <v>33</v>
      </c>
      <c r="E92" s="686">
        <v>24</v>
      </c>
      <c r="F92" s="686">
        <v>0</v>
      </c>
      <c r="G92" s="686">
        <v>0</v>
      </c>
      <c r="H92" s="686">
        <v>7</v>
      </c>
      <c r="I92" s="686">
        <v>4</v>
      </c>
      <c r="J92" s="686">
        <v>1</v>
      </c>
      <c r="K92" s="686">
        <v>0</v>
      </c>
      <c r="L92" s="686">
        <v>19</v>
      </c>
      <c r="M92" s="98"/>
      <c r="N92" s="98"/>
      <c r="O92" s="98"/>
      <c r="P92" s="98"/>
    </row>
    <row r="93" spans="1:16" ht="33" customHeight="1">
      <c r="A93" s="324">
        <v>4</v>
      </c>
      <c r="B93" s="214" t="s">
        <v>225</v>
      </c>
      <c r="C93" s="686">
        <v>134</v>
      </c>
      <c r="D93" s="686">
        <v>40</v>
      </c>
      <c r="E93" s="686">
        <v>45</v>
      </c>
      <c r="F93" s="686">
        <v>26</v>
      </c>
      <c r="G93" s="686"/>
      <c r="H93" s="686">
        <v>8</v>
      </c>
      <c r="I93" s="686">
        <v>4</v>
      </c>
      <c r="J93" s="686">
        <v>0</v>
      </c>
      <c r="K93" s="686">
        <v>0</v>
      </c>
      <c r="L93" s="686">
        <v>0</v>
      </c>
      <c r="M93" s="98"/>
      <c r="N93" s="98"/>
      <c r="O93" s="98"/>
      <c r="P93" s="98"/>
    </row>
    <row r="94" spans="1:16" ht="30" customHeight="1">
      <c r="A94" s="324">
        <v>5</v>
      </c>
      <c r="B94" s="214" t="s">
        <v>226</v>
      </c>
      <c r="C94" s="686">
        <v>170</v>
      </c>
      <c r="D94" s="686">
        <v>48</v>
      </c>
      <c r="E94" s="686">
        <v>73</v>
      </c>
      <c r="F94" s="686">
        <v>49</v>
      </c>
      <c r="G94" s="686">
        <v>0</v>
      </c>
      <c r="H94" s="686">
        <v>1</v>
      </c>
      <c r="I94" s="686">
        <v>1</v>
      </c>
      <c r="J94" s="686">
        <v>1</v>
      </c>
      <c r="K94" s="686">
        <v>1</v>
      </c>
      <c r="L94" s="686">
        <v>5</v>
      </c>
      <c r="M94" s="98"/>
      <c r="N94" s="98"/>
      <c r="O94" s="98"/>
      <c r="P94" s="98"/>
    </row>
    <row r="95" spans="1:16" ht="32.25" customHeight="1">
      <c r="A95" s="324">
        <v>6</v>
      </c>
      <c r="B95" s="214" t="s">
        <v>227</v>
      </c>
      <c r="C95" s="686">
        <v>92</v>
      </c>
      <c r="D95" s="686">
        <v>24</v>
      </c>
      <c r="E95" s="686">
        <v>17</v>
      </c>
      <c r="F95" s="686">
        <v>14</v>
      </c>
      <c r="G95" s="686">
        <v>0</v>
      </c>
      <c r="H95" s="686">
        <v>11</v>
      </c>
      <c r="I95" s="686">
        <v>7</v>
      </c>
      <c r="J95" s="686">
        <v>0</v>
      </c>
      <c r="K95" s="686">
        <v>0</v>
      </c>
      <c r="L95" s="686">
        <v>11</v>
      </c>
      <c r="M95" s="98"/>
      <c r="N95" s="98"/>
      <c r="O95" s="98"/>
      <c r="P95" s="98"/>
    </row>
    <row r="96" spans="1:16" ht="31.5" customHeight="1">
      <c r="A96" s="324">
        <v>7</v>
      </c>
      <c r="B96" s="214" t="s">
        <v>229</v>
      </c>
      <c r="C96" s="686">
        <v>149</v>
      </c>
      <c r="D96" s="686">
        <v>60</v>
      </c>
      <c r="E96" s="686">
        <v>39</v>
      </c>
      <c r="F96" s="686">
        <v>50</v>
      </c>
      <c r="G96" s="686">
        <v>0</v>
      </c>
      <c r="H96" s="686">
        <v>2</v>
      </c>
      <c r="I96" s="686">
        <v>0</v>
      </c>
      <c r="J96" s="686">
        <v>2</v>
      </c>
      <c r="K96" s="686">
        <v>0</v>
      </c>
      <c r="L96" s="686">
        <v>7</v>
      </c>
      <c r="M96" s="98"/>
      <c r="N96" s="98"/>
      <c r="O96" s="98"/>
      <c r="P96" s="98"/>
    </row>
    <row r="97" spans="1:16" ht="28.5" customHeight="1">
      <c r="A97" s="324">
        <v>8</v>
      </c>
      <c r="B97" s="214" t="s">
        <v>230</v>
      </c>
      <c r="C97" s="686">
        <v>141</v>
      </c>
      <c r="D97" s="686">
        <v>45</v>
      </c>
      <c r="E97" s="686">
        <v>45</v>
      </c>
      <c r="F97" s="686">
        <v>51</v>
      </c>
      <c r="G97" s="686">
        <v>0</v>
      </c>
      <c r="H97" s="686">
        <v>20</v>
      </c>
      <c r="I97" s="686">
        <v>2</v>
      </c>
      <c r="J97" s="686">
        <v>1</v>
      </c>
      <c r="K97" s="686">
        <v>0</v>
      </c>
      <c r="L97" s="686">
        <v>8</v>
      </c>
      <c r="M97" s="98"/>
      <c r="N97" s="98"/>
      <c r="O97" s="98"/>
      <c r="P97" s="98"/>
    </row>
    <row r="98" spans="1:16" ht="29.25" customHeight="1">
      <c r="A98" s="324">
        <v>9</v>
      </c>
      <c r="B98" s="214" t="s">
        <v>231</v>
      </c>
      <c r="C98" s="686">
        <v>141</v>
      </c>
      <c r="D98" s="686">
        <v>38</v>
      </c>
      <c r="E98" s="686">
        <v>36</v>
      </c>
      <c r="F98" s="686">
        <v>12</v>
      </c>
      <c r="G98" s="686">
        <v>0</v>
      </c>
      <c r="H98" s="686">
        <v>4</v>
      </c>
      <c r="I98" s="686">
        <v>1</v>
      </c>
      <c r="J98" s="686">
        <v>1</v>
      </c>
      <c r="K98" s="686">
        <v>0</v>
      </c>
      <c r="L98" s="686">
        <v>1</v>
      </c>
      <c r="M98" s="98"/>
      <c r="N98" s="98"/>
      <c r="O98" s="98"/>
      <c r="P98" s="98"/>
    </row>
    <row r="99" spans="1:16" ht="46.5" customHeight="1">
      <c r="A99" s="324">
        <v>10</v>
      </c>
      <c r="B99" s="214" t="s">
        <v>232</v>
      </c>
      <c r="C99" s="686">
        <v>50</v>
      </c>
      <c r="D99" s="686">
        <v>13</v>
      </c>
      <c r="E99" s="686">
        <v>26</v>
      </c>
      <c r="F99" s="686"/>
      <c r="G99" s="686"/>
      <c r="H99" s="686">
        <v>4</v>
      </c>
      <c r="I99" s="686">
        <v>2</v>
      </c>
      <c r="J99" s="686">
        <v>1</v>
      </c>
      <c r="K99" s="686"/>
      <c r="L99" s="686">
        <v>3</v>
      </c>
      <c r="M99" s="98"/>
      <c r="N99" s="98"/>
      <c r="O99" s="98"/>
      <c r="P99" s="98"/>
    </row>
    <row r="100" spans="1:16" ht="34.5" customHeight="1">
      <c r="A100" s="324">
        <v>11</v>
      </c>
      <c r="B100" s="214" t="s">
        <v>233</v>
      </c>
      <c r="C100" s="686">
        <v>44</v>
      </c>
      <c r="D100" s="686">
        <v>14</v>
      </c>
      <c r="E100" s="686">
        <v>14</v>
      </c>
      <c r="F100" s="686">
        <v>16</v>
      </c>
      <c r="G100" s="686">
        <v>0</v>
      </c>
      <c r="H100" s="686">
        <v>4</v>
      </c>
      <c r="I100" s="686">
        <v>7</v>
      </c>
      <c r="J100" s="686">
        <v>1</v>
      </c>
      <c r="K100" s="686">
        <v>1</v>
      </c>
      <c r="L100" s="686" t="s">
        <v>278</v>
      </c>
      <c r="M100" s="98"/>
      <c r="N100" s="98"/>
      <c r="O100" s="98"/>
      <c r="P100" s="98"/>
    </row>
    <row r="101" spans="1:16" s="135" customFormat="1" ht="27" customHeight="1">
      <c r="A101" s="773" t="s">
        <v>235</v>
      </c>
      <c r="B101" s="773"/>
      <c r="C101" s="107">
        <f aca="true" t="shared" si="5" ref="C101:K101">SUM(C90:C100)</f>
        <v>1290</v>
      </c>
      <c r="D101" s="107">
        <f t="shared" si="5"/>
        <v>410</v>
      </c>
      <c r="E101" s="107">
        <f t="shared" si="5"/>
        <v>420</v>
      </c>
      <c r="F101" s="107">
        <f t="shared" si="5"/>
        <v>310</v>
      </c>
      <c r="G101" s="107">
        <f t="shared" si="5"/>
        <v>0</v>
      </c>
      <c r="H101" s="107">
        <f t="shared" si="5"/>
        <v>102</v>
      </c>
      <c r="I101" s="107">
        <f t="shared" si="5"/>
        <v>36</v>
      </c>
      <c r="J101" s="107">
        <f t="shared" si="5"/>
        <v>9</v>
      </c>
      <c r="K101" s="107">
        <f t="shared" si="5"/>
        <v>4</v>
      </c>
      <c r="L101" s="107">
        <v>62</v>
      </c>
      <c r="M101" s="98"/>
      <c r="N101" s="202"/>
      <c r="O101" s="202"/>
      <c r="P101" s="202"/>
    </row>
    <row r="102" spans="1:16" ht="29.25" customHeight="1">
      <c r="A102" s="772" t="s">
        <v>236</v>
      </c>
      <c r="B102" s="772"/>
      <c r="C102" s="772"/>
      <c r="D102" s="772"/>
      <c r="E102" s="772"/>
      <c r="F102" s="772"/>
      <c r="G102" s="772"/>
      <c r="H102" s="772"/>
      <c r="I102" s="772"/>
      <c r="J102" s="772"/>
      <c r="K102" s="772"/>
      <c r="L102" s="772"/>
      <c r="M102" s="98"/>
      <c r="N102" s="98"/>
      <c r="O102" s="98"/>
      <c r="P102" s="98"/>
    </row>
    <row r="103" spans="1:16" ht="33.75" customHeight="1">
      <c r="A103" s="324">
        <v>1</v>
      </c>
      <c r="B103" s="22" t="s">
        <v>279</v>
      </c>
      <c r="C103" s="686">
        <v>285</v>
      </c>
      <c r="D103" s="686">
        <v>32</v>
      </c>
      <c r="E103" s="686">
        <v>75</v>
      </c>
      <c r="F103" s="686">
        <v>29</v>
      </c>
      <c r="G103" s="686"/>
      <c r="H103" s="686">
        <v>19</v>
      </c>
      <c r="I103" s="686">
        <v>4</v>
      </c>
      <c r="J103" s="686">
        <v>3</v>
      </c>
      <c r="K103" s="686" t="s">
        <v>118</v>
      </c>
      <c r="L103" s="686">
        <v>5.4</v>
      </c>
      <c r="M103" s="98"/>
      <c r="N103" s="98"/>
      <c r="O103" s="98"/>
      <c r="P103" s="98"/>
    </row>
    <row r="104" spans="1:16" ht="30" customHeight="1">
      <c r="A104" s="324">
        <v>2</v>
      </c>
      <c r="B104" s="685" t="s">
        <v>248</v>
      </c>
      <c r="C104" s="686">
        <v>361</v>
      </c>
      <c r="D104" s="686">
        <v>67</v>
      </c>
      <c r="E104" s="686">
        <v>59</v>
      </c>
      <c r="F104" s="686">
        <v>116</v>
      </c>
      <c r="G104" s="686">
        <v>65</v>
      </c>
      <c r="H104" s="686">
        <v>20</v>
      </c>
      <c r="I104" s="686" t="s">
        <v>118</v>
      </c>
      <c r="J104" s="686">
        <v>2</v>
      </c>
      <c r="K104" s="686">
        <v>0</v>
      </c>
      <c r="L104" s="686">
        <v>1.5</v>
      </c>
      <c r="M104" s="98"/>
      <c r="N104" s="98"/>
      <c r="O104" s="98"/>
      <c r="P104" s="98"/>
    </row>
    <row r="105" spans="1:16" ht="48" customHeight="1">
      <c r="A105" s="324">
        <v>3</v>
      </c>
      <c r="B105" s="201" t="s">
        <v>281</v>
      </c>
      <c r="C105" s="686">
        <v>230</v>
      </c>
      <c r="D105" s="686">
        <v>68</v>
      </c>
      <c r="E105" s="686">
        <v>70</v>
      </c>
      <c r="F105" s="686">
        <v>71</v>
      </c>
      <c r="G105" s="686">
        <v>21</v>
      </c>
      <c r="H105" s="686">
        <v>21</v>
      </c>
      <c r="I105" s="686">
        <v>0</v>
      </c>
      <c r="J105" s="686">
        <v>3</v>
      </c>
      <c r="K105" s="686">
        <v>0</v>
      </c>
      <c r="L105" s="686">
        <v>19</v>
      </c>
      <c r="M105" s="98"/>
      <c r="N105" s="98"/>
      <c r="O105" s="98"/>
      <c r="P105" s="98"/>
    </row>
    <row r="106" spans="1:16" ht="33.75" customHeight="1">
      <c r="A106" s="324">
        <v>4</v>
      </c>
      <c r="B106" s="685" t="s">
        <v>246</v>
      </c>
      <c r="C106" s="686">
        <v>127</v>
      </c>
      <c r="D106" s="686">
        <v>26</v>
      </c>
      <c r="E106" s="686">
        <v>111</v>
      </c>
      <c r="F106" s="686">
        <v>19</v>
      </c>
      <c r="G106" s="686">
        <v>0</v>
      </c>
      <c r="H106" s="686">
        <v>12</v>
      </c>
      <c r="I106" s="686">
        <v>3</v>
      </c>
      <c r="J106" s="686">
        <v>2</v>
      </c>
      <c r="K106" s="686" t="s">
        <v>238</v>
      </c>
      <c r="L106" s="686">
        <v>2</v>
      </c>
      <c r="M106" s="98"/>
      <c r="N106" s="98"/>
      <c r="O106" s="98"/>
      <c r="P106" s="98"/>
    </row>
    <row r="107" spans="1:16" ht="35.25" customHeight="1">
      <c r="A107" s="324">
        <v>5</v>
      </c>
      <c r="B107" s="685" t="s">
        <v>239</v>
      </c>
      <c r="C107" s="686">
        <v>223</v>
      </c>
      <c r="D107" s="686">
        <v>37</v>
      </c>
      <c r="E107" s="686">
        <v>59</v>
      </c>
      <c r="F107" s="686">
        <v>0</v>
      </c>
      <c r="G107" s="686">
        <v>0</v>
      </c>
      <c r="H107" s="686">
        <v>16.51</v>
      </c>
      <c r="I107" s="686" t="s">
        <v>118</v>
      </c>
      <c r="J107" s="686">
        <v>2</v>
      </c>
      <c r="K107" s="686" t="s">
        <v>118</v>
      </c>
      <c r="L107" s="686">
        <v>3.8</v>
      </c>
      <c r="M107" s="98"/>
      <c r="N107" s="98"/>
      <c r="O107" s="98"/>
      <c r="P107" s="98"/>
    </row>
    <row r="108" spans="1:16" ht="30.75" customHeight="1">
      <c r="A108" s="324">
        <v>6</v>
      </c>
      <c r="B108" s="22" t="s">
        <v>240</v>
      </c>
      <c r="C108" s="686">
        <v>121</v>
      </c>
      <c r="D108" s="686">
        <v>32</v>
      </c>
      <c r="E108" s="686">
        <v>12</v>
      </c>
      <c r="F108" s="686"/>
      <c r="G108" s="686"/>
      <c r="H108" s="686">
        <v>15</v>
      </c>
      <c r="I108" s="686"/>
      <c r="J108" s="686">
        <v>2</v>
      </c>
      <c r="K108" s="686"/>
      <c r="L108" s="686">
        <v>0.73</v>
      </c>
      <c r="M108" s="98"/>
      <c r="N108" s="98"/>
      <c r="O108" s="98"/>
      <c r="P108" s="98"/>
    </row>
    <row r="109" spans="1:16" ht="30.75" customHeight="1">
      <c r="A109" s="324">
        <v>7</v>
      </c>
      <c r="B109" s="685" t="s">
        <v>245</v>
      </c>
      <c r="C109" s="686">
        <v>244</v>
      </c>
      <c r="D109" s="686">
        <v>73</v>
      </c>
      <c r="E109" s="686">
        <v>58</v>
      </c>
      <c r="F109" s="686">
        <v>31</v>
      </c>
      <c r="G109" s="686">
        <v>0</v>
      </c>
      <c r="H109" s="686">
        <v>17</v>
      </c>
      <c r="I109" s="686">
        <v>16</v>
      </c>
      <c r="J109" s="686">
        <v>1</v>
      </c>
      <c r="K109" s="686" t="s">
        <v>118</v>
      </c>
      <c r="L109" s="686">
        <v>2</v>
      </c>
      <c r="M109" s="98"/>
      <c r="N109" s="98"/>
      <c r="O109" s="98"/>
      <c r="P109" s="98"/>
    </row>
    <row r="110" spans="1:16" ht="31.5" customHeight="1">
      <c r="A110" s="324">
        <v>8</v>
      </c>
      <c r="B110" s="22" t="s">
        <v>241</v>
      </c>
      <c r="C110" s="686">
        <v>79</v>
      </c>
      <c r="D110" s="686">
        <v>44</v>
      </c>
      <c r="E110" s="686">
        <v>15</v>
      </c>
      <c r="F110" s="686">
        <v>20</v>
      </c>
      <c r="G110" s="686">
        <v>0</v>
      </c>
      <c r="H110" s="686">
        <v>1</v>
      </c>
      <c r="I110" s="686" t="s">
        <v>118</v>
      </c>
      <c r="J110" s="686">
        <v>1</v>
      </c>
      <c r="K110" s="686" t="s">
        <v>118</v>
      </c>
      <c r="L110" s="686">
        <v>2</v>
      </c>
      <c r="M110" s="98"/>
      <c r="N110" s="98"/>
      <c r="O110" s="98"/>
      <c r="P110" s="98"/>
    </row>
    <row r="111" spans="1:16" ht="32.25" customHeight="1">
      <c r="A111" s="324">
        <v>9</v>
      </c>
      <c r="B111" s="22" t="s">
        <v>242</v>
      </c>
      <c r="C111" s="686">
        <v>453</v>
      </c>
      <c r="D111" s="686">
        <v>102</v>
      </c>
      <c r="E111" s="686">
        <v>137</v>
      </c>
      <c r="F111" s="686">
        <v>22</v>
      </c>
      <c r="G111" s="686">
        <v>0</v>
      </c>
      <c r="H111" s="686">
        <v>20</v>
      </c>
      <c r="I111" s="686">
        <v>0</v>
      </c>
      <c r="J111" s="686">
        <v>2</v>
      </c>
      <c r="K111" s="686">
        <v>0</v>
      </c>
      <c r="L111" s="686">
        <v>33</v>
      </c>
      <c r="M111" s="98"/>
      <c r="N111" s="98"/>
      <c r="O111" s="98"/>
      <c r="P111" s="98"/>
    </row>
    <row r="112" spans="1:16" ht="33" customHeight="1">
      <c r="A112" s="324">
        <v>10</v>
      </c>
      <c r="B112" s="201" t="s">
        <v>243</v>
      </c>
      <c r="C112" s="686">
        <v>165</v>
      </c>
      <c r="D112" s="686">
        <v>51</v>
      </c>
      <c r="E112" s="686">
        <v>48</v>
      </c>
      <c r="F112" s="686">
        <v>24</v>
      </c>
      <c r="G112" s="686">
        <v>0</v>
      </c>
      <c r="H112" s="686">
        <v>20</v>
      </c>
      <c r="I112" s="686">
        <v>1</v>
      </c>
      <c r="J112" s="686">
        <v>2</v>
      </c>
      <c r="K112" s="686">
        <v>0</v>
      </c>
      <c r="L112" s="686">
        <v>2</v>
      </c>
      <c r="M112" s="98"/>
      <c r="N112" s="98"/>
      <c r="O112" s="98"/>
      <c r="P112" s="98"/>
    </row>
    <row r="113" spans="1:16" ht="31.5" customHeight="1">
      <c r="A113" s="324">
        <v>11</v>
      </c>
      <c r="B113" s="22" t="s">
        <v>249</v>
      </c>
      <c r="C113" s="686">
        <v>161</v>
      </c>
      <c r="D113" s="686">
        <v>27</v>
      </c>
      <c r="E113" s="686">
        <v>84</v>
      </c>
      <c r="F113" s="686">
        <v>0</v>
      </c>
      <c r="G113" s="686">
        <v>0</v>
      </c>
      <c r="H113" s="686">
        <v>28</v>
      </c>
      <c r="I113" s="686">
        <v>5</v>
      </c>
      <c r="J113" s="686">
        <v>1</v>
      </c>
      <c r="K113" s="686">
        <v>0</v>
      </c>
      <c r="L113" s="686">
        <v>10</v>
      </c>
      <c r="M113" s="98"/>
      <c r="N113" s="98"/>
      <c r="O113" s="98"/>
      <c r="P113" s="98"/>
    </row>
    <row r="114" spans="1:16" ht="66" customHeight="1">
      <c r="A114" s="324">
        <v>12</v>
      </c>
      <c r="B114" s="201" t="s">
        <v>280</v>
      </c>
      <c r="C114" s="686">
        <v>347</v>
      </c>
      <c r="D114" s="686">
        <v>52</v>
      </c>
      <c r="E114" s="686">
        <v>106</v>
      </c>
      <c r="F114" s="686">
        <v>14</v>
      </c>
      <c r="G114" s="686"/>
      <c r="H114" s="686">
        <v>1</v>
      </c>
      <c r="I114" s="686">
        <v>0</v>
      </c>
      <c r="J114" s="686">
        <v>1</v>
      </c>
      <c r="K114" s="686">
        <v>0</v>
      </c>
      <c r="L114" s="686">
        <v>11</v>
      </c>
      <c r="M114" s="98"/>
      <c r="N114" s="98"/>
      <c r="O114" s="98"/>
      <c r="P114" s="98"/>
    </row>
    <row r="115" spans="1:16" s="135" customFormat="1" ht="27" customHeight="1">
      <c r="A115" s="773" t="s">
        <v>250</v>
      </c>
      <c r="B115" s="773"/>
      <c r="C115" s="216">
        <f>SUM(C103:C114)</f>
        <v>2796</v>
      </c>
      <c r="D115" s="216">
        <f>SUM(D103:D114)</f>
        <v>611</v>
      </c>
      <c r="E115" s="216">
        <f>SUM(E103:E114)</f>
        <v>834</v>
      </c>
      <c r="F115" s="216">
        <f>SUM(F103:F114)</f>
        <v>346</v>
      </c>
      <c r="G115" s="216">
        <f>SUM(G103:G114)</f>
        <v>86</v>
      </c>
      <c r="H115" s="216">
        <f>SUM(H103:H114)</f>
        <v>190.51</v>
      </c>
      <c r="I115" s="216">
        <f>I103+I105+I106+I108+I109+I111+I112+I113+I114</f>
        <v>29</v>
      </c>
      <c r="J115" s="216">
        <f>J103+J104+J105+J106+J107+J108+J109+J110+J111+J112+J113+J114</f>
        <v>22</v>
      </c>
      <c r="K115" s="216">
        <v>0</v>
      </c>
      <c r="L115" s="216">
        <f>(L103+L104+L105+L106+L107+L108+L109+L110+L111+L112+L113+L114)/12</f>
        <v>7.702500000000001</v>
      </c>
      <c r="M115" s="98"/>
      <c r="N115" s="202"/>
      <c r="O115" s="202"/>
      <c r="P115" s="202"/>
    </row>
    <row r="116" spans="1:16" s="218" customFormat="1" ht="39.75" customHeight="1">
      <c r="A116" s="782" t="s">
        <v>251</v>
      </c>
      <c r="B116" s="782"/>
      <c r="C116" s="695">
        <f aca="true" t="shared" si="6" ref="C116:I116">SUM(C20,C33,C45,C55,C65,C77,C88,C101,C115)</f>
        <v>22499</v>
      </c>
      <c r="D116" s="695">
        <f t="shared" si="6"/>
        <v>5815</v>
      </c>
      <c r="E116" s="695">
        <f t="shared" si="6"/>
        <v>5114</v>
      </c>
      <c r="F116" s="695">
        <f t="shared" si="6"/>
        <v>3194</v>
      </c>
      <c r="G116" s="695">
        <f t="shared" si="6"/>
        <v>1121</v>
      </c>
      <c r="H116" s="695">
        <f t="shared" si="6"/>
        <v>1689.01</v>
      </c>
      <c r="I116" s="695">
        <f t="shared" si="6"/>
        <v>331</v>
      </c>
      <c r="J116" s="695">
        <f>SUM(J20,J33,J45,J55,J65,J77,J88,J101,J115)</f>
        <v>155</v>
      </c>
      <c r="K116" s="695">
        <f>SUM(K20,K33,K45,K55,K65,K77,K88,K101,K115)</f>
        <v>24</v>
      </c>
      <c r="L116" s="695">
        <f>SUM(L20,L33,L45,L55,L65,L77,L88,L101,L115)</f>
        <v>293.75250000000005</v>
      </c>
      <c r="M116" s="219"/>
      <c r="N116" s="217"/>
      <c r="O116" s="217"/>
      <c r="P116" s="217"/>
    </row>
    <row r="117" spans="1:16" ht="14.25" customHeight="1">
      <c r="A117" s="39"/>
      <c r="B117" s="6"/>
      <c r="C117" s="6"/>
      <c r="D117" s="6"/>
      <c r="E117" s="6"/>
      <c r="F117" s="696"/>
      <c r="G117" s="696"/>
      <c r="H117" s="6"/>
      <c r="I117" s="6"/>
      <c r="J117" s="6"/>
      <c r="K117" s="6"/>
      <c r="L117" s="6"/>
      <c r="M117" s="98"/>
      <c r="N117" s="98"/>
      <c r="O117" s="98"/>
      <c r="P117" s="98"/>
    </row>
    <row r="118" spans="2:16" ht="14.25" customHeight="1">
      <c r="B118" s="7"/>
      <c r="C118" s="7"/>
      <c r="D118" s="7"/>
      <c r="E118" s="7"/>
      <c r="F118" s="7"/>
      <c r="G118" s="7"/>
      <c r="I118" s="7"/>
      <c r="J118" s="7"/>
      <c r="K118" s="7"/>
      <c r="L118" s="7"/>
      <c r="M118" s="98"/>
      <c r="N118" s="98"/>
      <c r="O118" s="98"/>
      <c r="P118" s="98"/>
    </row>
    <row r="119" spans="2:16" ht="14.25" customHeight="1">
      <c r="B119" s="7"/>
      <c r="C119" s="7"/>
      <c r="D119" s="7"/>
      <c r="E119" s="7"/>
      <c r="F119" s="7"/>
      <c r="G119" s="7"/>
      <c r="H119" s="7"/>
      <c r="I119" s="7"/>
      <c r="J119" s="7"/>
      <c r="K119" s="7"/>
      <c r="L119" s="7"/>
      <c r="M119" s="98"/>
      <c r="N119" s="98"/>
      <c r="O119" s="98"/>
      <c r="P119" s="98"/>
    </row>
    <row r="120" spans="2:16" ht="14.25" customHeight="1">
      <c r="B120" s="7"/>
      <c r="C120" s="7"/>
      <c r="D120" s="7"/>
      <c r="E120" s="7"/>
      <c r="F120" s="7"/>
      <c r="G120" s="7"/>
      <c r="H120" s="7"/>
      <c r="I120" s="7"/>
      <c r="J120" s="7"/>
      <c r="K120" s="7"/>
      <c r="L120" s="7"/>
      <c r="M120" s="98"/>
      <c r="N120" s="98"/>
      <c r="O120" s="98"/>
      <c r="P120" s="98"/>
    </row>
    <row r="121" spans="2:16" ht="14.25" customHeight="1">
      <c r="B121" s="7"/>
      <c r="C121" s="7"/>
      <c r="D121" s="7"/>
      <c r="E121" s="7"/>
      <c r="F121" s="7"/>
      <c r="G121" s="7"/>
      <c r="H121" s="7"/>
      <c r="I121" s="7"/>
      <c r="J121" s="7"/>
      <c r="K121" s="7"/>
      <c r="L121" s="7"/>
      <c r="M121" s="98"/>
      <c r="N121" s="98"/>
      <c r="O121" s="98"/>
      <c r="P121" s="98"/>
    </row>
    <row r="122" spans="2:16" ht="14.25" customHeight="1">
      <c r="B122" s="7"/>
      <c r="C122" s="7"/>
      <c r="D122" s="7"/>
      <c r="E122" s="7"/>
      <c r="F122" s="7"/>
      <c r="G122" s="7"/>
      <c r="H122" s="7"/>
      <c r="I122" s="7"/>
      <c r="J122" s="7"/>
      <c r="K122" s="7"/>
      <c r="L122" s="7"/>
      <c r="M122" s="98"/>
      <c r="N122" s="98"/>
      <c r="O122" s="98"/>
      <c r="P122" s="98"/>
    </row>
    <row r="123" spans="2:16" ht="14.25" customHeight="1">
      <c r="B123" s="7"/>
      <c r="C123" s="7"/>
      <c r="D123" s="7"/>
      <c r="E123" s="7"/>
      <c r="F123" s="7"/>
      <c r="G123" s="7"/>
      <c r="H123" s="7"/>
      <c r="I123" s="7"/>
      <c r="J123" s="7"/>
      <c r="K123" s="7"/>
      <c r="L123" s="7"/>
      <c r="M123" s="98"/>
      <c r="N123" s="98"/>
      <c r="O123" s="98"/>
      <c r="P123" s="98"/>
    </row>
    <row r="124" spans="2:16" ht="14.25" customHeight="1">
      <c r="B124" s="7"/>
      <c r="C124" s="7"/>
      <c r="D124" s="7"/>
      <c r="E124" s="7"/>
      <c r="F124" s="7"/>
      <c r="G124" s="7"/>
      <c r="H124" s="7"/>
      <c r="I124" s="7"/>
      <c r="J124" s="7"/>
      <c r="K124" s="7"/>
      <c r="L124" s="7"/>
      <c r="M124" s="98"/>
      <c r="N124" s="98"/>
      <c r="O124" s="98"/>
      <c r="P124" s="98"/>
    </row>
    <row r="125" spans="2:16" ht="14.25" customHeight="1">
      <c r="B125" s="7"/>
      <c r="C125" s="7"/>
      <c r="D125" s="7"/>
      <c r="E125" s="7"/>
      <c r="F125" s="7"/>
      <c r="G125" s="7"/>
      <c r="H125" s="7"/>
      <c r="I125" s="7"/>
      <c r="J125" s="7"/>
      <c r="K125" s="7"/>
      <c r="L125" s="7"/>
      <c r="M125" s="98"/>
      <c r="N125" s="98"/>
      <c r="O125" s="98"/>
      <c r="P125" s="98"/>
    </row>
    <row r="126" spans="2:16" ht="14.25" customHeight="1">
      <c r="B126" s="7"/>
      <c r="C126" s="7"/>
      <c r="D126" s="7"/>
      <c r="E126" s="7"/>
      <c r="F126" s="7"/>
      <c r="G126" s="7"/>
      <c r="H126" s="7"/>
      <c r="I126" s="7"/>
      <c r="J126" s="7"/>
      <c r="K126" s="7"/>
      <c r="L126" s="7"/>
      <c r="M126" s="98"/>
      <c r="N126" s="98"/>
      <c r="O126" s="98"/>
      <c r="P126" s="98"/>
    </row>
    <row r="127" spans="2:16" ht="14.25" customHeight="1">
      <c r="B127" s="7"/>
      <c r="C127" s="7"/>
      <c r="D127" s="7"/>
      <c r="E127" s="7"/>
      <c r="F127" s="7"/>
      <c r="G127" s="7"/>
      <c r="H127" s="7"/>
      <c r="I127" s="7"/>
      <c r="J127" s="7"/>
      <c r="K127" s="7"/>
      <c r="L127" s="7"/>
      <c r="M127" s="98"/>
      <c r="N127" s="98"/>
      <c r="O127" s="98"/>
      <c r="P127" s="98"/>
    </row>
    <row r="128" spans="2:16" ht="14.25" customHeight="1">
      <c r="B128" s="7"/>
      <c r="C128" s="7"/>
      <c r="D128" s="7"/>
      <c r="E128" s="7"/>
      <c r="F128" s="7"/>
      <c r="G128" s="7"/>
      <c r="H128" s="7"/>
      <c r="I128" s="7"/>
      <c r="J128" s="7"/>
      <c r="K128" s="7"/>
      <c r="L128" s="7"/>
      <c r="M128" s="98"/>
      <c r="N128" s="98"/>
      <c r="O128" s="98"/>
      <c r="P128" s="98"/>
    </row>
    <row r="129" spans="2:16" ht="14.25" customHeight="1">
      <c r="B129" s="7"/>
      <c r="C129" s="7"/>
      <c r="D129" s="7"/>
      <c r="E129" s="7"/>
      <c r="F129" s="7"/>
      <c r="G129" s="7"/>
      <c r="H129" s="7"/>
      <c r="I129" s="7"/>
      <c r="J129" s="7"/>
      <c r="K129" s="7"/>
      <c r="L129" s="7"/>
      <c r="M129" s="98"/>
      <c r="N129" s="98"/>
      <c r="O129" s="98"/>
      <c r="P129" s="98"/>
    </row>
    <row r="130" spans="2:16" ht="14.25" customHeight="1">
      <c r="B130" s="7"/>
      <c r="C130" s="7"/>
      <c r="D130" s="7"/>
      <c r="E130" s="7"/>
      <c r="F130" s="7"/>
      <c r="G130" s="7"/>
      <c r="H130" s="7"/>
      <c r="I130" s="7"/>
      <c r="J130" s="7"/>
      <c r="K130" s="7"/>
      <c r="L130" s="7"/>
      <c r="M130" s="98"/>
      <c r="N130" s="98"/>
      <c r="O130" s="98"/>
      <c r="P130" s="98"/>
    </row>
    <row r="131" spans="2:16" ht="14.25" customHeight="1">
      <c r="B131" s="7"/>
      <c r="C131" s="7"/>
      <c r="D131" s="7"/>
      <c r="E131" s="7"/>
      <c r="F131" s="7"/>
      <c r="G131" s="7"/>
      <c r="H131" s="7"/>
      <c r="I131" s="7"/>
      <c r="J131" s="7"/>
      <c r="K131" s="7"/>
      <c r="L131" s="7"/>
      <c r="M131" s="98"/>
      <c r="N131" s="98"/>
      <c r="O131" s="98"/>
      <c r="P131" s="98"/>
    </row>
    <row r="132" spans="2:16" ht="14.25" customHeight="1">
      <c r="B132" s="7"/>
      <c r="C132" s="7"/>
      <c r="D132" s="7"/>
      <c r="E132" s="7"/>
      <c r="F132" s="7"/>
      <c r="G132" s="7"/>
      <c r="H132" s="7"/>
      <c r="I132" s="7"/>
      <c r="J132" s="7"/>
      <c r="K132" s="7"/>
      <c r="L132" s="7"/>
      <c r="M132" s="98"/>
      <c r="N132" s="98"/>
      <c r="O132" s="98"/>
      <c r="P132" s="98"/>
    </row>
    <row r="133" spans="2:16" ht="14.25" customHeight="1">
      <c r="B133" s="7"/>
      <c r="C133" s="7"/>
      <c r="D133" s="7"/>
      <c r="E133" s="7"/>
      <c r="F133" s="7"/>
      <c r="G133" s="7"/>
      <c r="H133" s="7"/>
      <c r="I133" s="7"/>
      <c r="J133" s="7"/>
      <c r="K133" s="7"/>
      <c r="L133" s="7"/>
      <c r="M133" s="98"/>
      <c r="N133" s="98"/>
      <c r="O133" s="98"/>
      <c r="P133" s="98"/>
    </row>
    <row r="134" spans="2:16" ht="14.25" customHeight="1">
      <c r="B134" s="7"/>
      <c r="C134" s="7"/>
      <c r="D134" s="7"/>
      <c r="E134" s="7"/>
      <c r="F134" s="7"/>
      <c r="G134" s="7"/>
      <c r="H134" s="7"/>
      <c r="I134" s="7"/>
      <c r="J134" s="7"/>
      <c r="K134" s="7"/>
      <c r="L134" s="7"/>
      <c r="M134" s="98"/>
      <c r="N134" s="98"/>
      <c r="O134" s="98"/>
      <c r="P134" s="98"/>
    </row>
    <row r="135" spans="2:16" ht="14.25" customHeight="1">
      <c r="B135" s="7"/>
      <c r="C135" s="7"/>
      <c r="D135" s="7"/>
      <c r="E135" s="7"/>
      <c r="F135" s="7"/>
      <c r="G135" s="7"/>
      <c r="H135" s="7"/>
      <c r="I135" s="7"/>
      <c r="J135" s="7"/>
      <c r="K135" s="7"/>
      <c r="L135" s="7"/>
      <c r="M135" s="98"/>
      <c r="N135" s="98"/>
      <c r="O135" s="98"/>
      <c r="P135" s="98"/>
    </row>
    <row r="136" spans="2:16" ht="14.25" customHeight="1">
      <c r="B136" s="7"/>
      <c r="C136" s="7"/>
      <c r="D136" s="7"/>
      <c r="E136" s="7"/>
      <c r="F136" s="7"/>
      <c r="G136" s="7"/>
      <c r="H136" s="7"/>
      <c r="I136" s="7"/>
      <c r="J136" s="7"/>
      <c r="K136" s="7"/>
      <c r="L136" s="7"/>
      <c r="M136" s="98"/>
      <c r="N136" s="98"/>
      <c r="O136" s="98"/>
      <c r="P136" s="98"/>
    </row>
    <row r="137" spans="2:16" ht="14.25" customHeight="1">
      <c r="B137" s="7"/>
      <c r="C137" s="7"/>
      <c r="D137" s="7"/>
      <c r="E137" s="7"/>
      <c r="F137" s="7"/>
      <c r="G137" s="7"/>
      <c r="H137" s="7"/>
      <c r="I137" s="7"/>
      <c r="J137" s="7"/>
      <c r="K137" s="7"/>
      <c r="L137" s="7"/>
      <c r="M137" s="98"/>
      <c r="N137" s="98"/>
      <c r="O137" s="98"/>
      <c r="P137" s="98"/>
    </row>
    <row r="138" spans="2:16" ht="14.25" customHeight="1">
      <c r="B138" s="7"/>
      <c r="C138" s="7"/>
      <c r="D138" s="7"/>
      <c r="E138" s="7"/>
      <c r="F138" s="7"/>
      <c r="G138" s="7"/>
      <c r="H138" s="7"/>
      <c r="I138" s="7"/>
      <c r="J138" s="7"/>
      <c r="K138" s="7"/>
      <c r="L138" s="7"/>
      <c r="M138" s="98"/>
      <c r="N138" s="98"/>
      <c r="O138" s="98"/>
      <c r="P138" s="98"/>
    </row>
    <row r="139" spans="2:16" ht="14.25" customHeight="1">
      <c r="B139" s="7"/>
      <c r="C139" s="7"/>
      <c r="D139" s="7"/>
      <c r="E139" s="7"/>
      <c r="F139" s="7"/>
      <c r="G139" s="7"/>
      <c r="H139" s="7"/>
      <c r="I139" s="7"/>
      <c r="J139" s="7"/>
      <c r="K139" s="7"/>
      <c r="L139" s="7"/>
      <c r="M139" s="98"/>
      <c r="N139" s="98"/>
      <c r="O139" s="98"/>
      <c r="P139" s="98"/>
    </row>
    <row r="140" spans="2:16" ht="14.25" customHeight="1">
      <c r="B140" s="7"/>
      <c r="C140" s="7"/>
      <c r="D140" s="7"/>
      <c r="E140" s="7"/>
      <c r="F140" s="7"/>
      <c r="G140" s="7"/>
      <c r="H140" s="7"/>
      <c r="I140" s="7"/>
      <c r="J140" s="7"/>
      <c r="K140" s="7"/>
      <c r="L140" s="7"/>
      <c r="M140" s="98"/>
      <c r="N140" s="98"/>
      <c r="O140" s="98"/>
      <c r="P140" s="98"/>
    </row>
    <row r="141" spans="2:16" ht="14.25" customHeight="1">
      <c r="B141" s="7"/>
      <c r="C141" s="7"/>
      <c r="D141" s="7"/>
      <c r="E141" s="7"/>
      <c r="F141" s="7"/>
      <c r="G141" s="7"/>
      <c r="H141" s="7"/>
      <c r="I141" s="7"/>
      <c r="J141" s="7"/>
      <c r="K141" s="7"/>
      <c r="L141" s="7"/>
      <c r="M141" s="98"/>
      <c r="N141" s="98"/>
      <c r="O141" s="98"/>
      <c r="P141" s="98"/>
    </row>
    <row r="142" spans="2:16" ht="14.25" customHeight="1">
      <c r="B142" s="7"/>
      <c r="C142" s="7"/>
      <c r="D142" s="7"/>
      <c r="E142" s="7"/>
      <c r="F142" s="7"/>
      <c r="G142" s="7"/>
      <c r="H142" s="7"/>
      <c r="I142" s="7"/>
      <c r="J142" s="7"/>
      <c r="K142" s="7"/>
      <c r="L142" s="7"/>
      <c r="M142" s="98"/>
      <c r="N142" s="98"/>
      <c r="O142" s="98"/>
      <c r="P142" s="98"/>
    </row>
    <row r="143" spans="2:16" ht="14.25" customHeight="1">
      <c r="B143" s="7"/>
      <c r="C143" s="7"/>
      <c r="D143" s="7"/>
      <c r="E143" s="7"/>
      <c r="F143" s="7"/>
      <c r="G143" s="7"/>
      <c r="H143" s="7"/>
      <c r="I143" s="7"/>
      <c r="J143" s="7"/>
      <c r="K143" s="7"/>
      <c r="L143" s="7"/>
      <c r="M143" s="98"/>
      <c r="N143" s="98"/>
      <c r="O143" s="98"/>
      <c r="P143" s="98"/>
    </row>
    <row r="144" spans="2:16" ht="14.25" customHeight="1">
      <c r="B144" s="7"/>
      <c r="C144" s="7"/>
      <c r="D144" s="7"/>
      <c r="E144" s="7"/>
      <c r="F144" s="7"/>
      <c r="G144" s="7"/>
      <c r="H144" s="7"/>
      <c r="I144" s="7"/>
      <c r="J144" s="7"/>
      <c r="K144" s="7"/>
      <c r="L144" s="7"/>
      <c r="M144" s="98"/>
      <c r="N144" s="98"/>
      <c r="O144" s="98"/>
      <c r="P144" s="98"/>
    </row>
    <row r="145" spans="2:16" ht="14.25" customHeight="1">
      <c r="B145" s="7"/>
      <c r="C145" s="7"/>
      <c r="D145" s="7"/>
      <c r="E145" s="7"/>
      <c r="F145" s="7"/>
      <c r="G145" s="7"/>
      <c r="H145" s="7"/>
      <c r="I145" s="7"/>
      <c r="J145" s="7"/>
      <c r="K145" s="7"/>
      <c r="L145" s="7"/>
      <c r="M145" s="98"/>
      <c r="N145" s="98"/>
      <c r="O145" s="98"/>
      <c r="P145" s="98"/>
    </row>
    <row r="146" spans="2:16" ht="14.25" customHeight="1">
      <c r="B146" s="7"/>
      <c r="C146" s="7"/>
      <c r="D146" s="7"/>
      <c r="E146" s="7"/>
      <c r="F146" s="7"/>
      <c r="G146" s="7"/>
      <c r="H146" s="7"/>
      <c r="I146" s="7"/>
      <c r="J146" s="7"/>
      <c r="K146" s="7"/>
      <c r="L146" s="7"/>
      <c r="M146" s="98"/>
      <c r="N146" s="98"/>
      <c r="O146" s="98"/>
      <c r="P146" s="98"/>
    </row>
    <row r="147" spans="2:16" ht="14.25" customHeight="1">
      <c r="B147" s="7"/>
      <c r="C147" s="7"/>
      <c r="D147" s="7"/>
      <c r="E147" s="7"/>
      <c r="F147" s="7"/>
      <c r="G147" s="7"/>
      <c r="H147" s="7"/>
      <c r="I147" s="7"/>
      <c r="J147" s="7"/>
      <c r="K147" s="7"/>
      <c r="L147" s="7"/>
      <c r="M147" s="98"/>
      <c r="N147" s="98"/>
      <c r="O147" s="98"/>
      <c r="P147" s="98"/>
    </row>
    <row r="148" spans="2:16" ht="14.25" customHeight="1">
      <c r="B148" s="7"/>
      <c r="C148" s="7"/>
      <c r="D148" s="7"/>
      <c r="E148" s="7"/>
      <c r="F148" s="7"/>
      <c r="G148" s="7"/>
      <c r="H148" s="7"/>
      <c r="I148" s="7"/>
      <c r="J148" s="7"/>
      <c r="K148" s="7"/>
      <c r="L148" s="7"/>
      <c r="M148" s="98"/>
      <c r="N148" s="98"/>
      <c r="O148" s="98"/>
      <c r="P148" s="98"/>
    </row>
    <row r="149" spans="2:16" ht="14.25" customHeight="1">
      <c r="B149" s="7"/>
      <c r="C149" s="7"/>
      <c r="D149" s="7"/>
      <c r="E149" s="7"/>
      <c r="F149" s="7"/>
      <c r="G149" s="7"/>
      <c r="H149" s="7"/>
      <c r="I149" s="7"/>
      <c r="J149" s="7"/>
      <c r="K149" s="7"/>
      <c r="L149" s="7"/>
      <c r="M149" s="98"/>
      <c r="N149" s="98"/>
      <c r="O149" s="98"/>
      <c r="P149" s="98"/>
    </row>
    <row r="150" spans="2:16" ht="14.25" customHeight="1">
      <c r="B150" s="7"/>
      <c r="C150" s="7"/>
      <c r="D150" s="7"/>
      <c r="E150" s="7"/>
      <c r="F150" s="7"/>
      <c r="G150" s="7"/>
      <c r="H150" s="7"/>
      <c r="I150" s="7"/>
      <c r="J150" s="7"/>
      <c r="K150" s="7"/>
      <c r="L150" s="7"/>
      <c r="M150" s="98"/>
      <c r="N150" s="98"/>
      <c r="O150" s="98"/>
      <c r="P150" s="98"/>
    </row>
    <row r="151" spans="2:16" ht="14.25" customHeight="1">
      <c r="B151" s="7"/>
      <c r="C151" s="7"/>
      <c r="D151" s="7"/>
      <c r="E151" s="7"/>
      <c r="F151" s="7"/>
      <c r="G151" s="7"/>
      <c r="H151" s="7"/>
      <c r="I151" s="7"/>
      <c r="J151" s="7"/>
      <c r="K151" s="7"/>
      <c r="L151" s="7"/>
      <c r="M151" s="98"/>
      <c r="N151" s="98"/>
      <c r="O151" s="98"/>
      <c r="P151" s="98"/>
    </row>
    <row r="152" spans="2:16" ht="14.25" customHeight="1">
      <c r="B152" s="7"/>
      <c r="C152" s="7"/>
      <c r="D152" s="7"/>
      <c r="E152" s="7"/>
      <c r="F152" s="7"/>
      <c r="G152" s="7"/>
      <c r="H152" s="7"/>
      <c r="I152" s="7"/>
      <c r="J152" s="7"/>
      <c r="K152" s="7"/>
      <c r="L152" s="7"/>
      <c r="M152" s="98"/>
      <c r="N152" s="98"/>
      <c r="O152" s="98"/>
      <c r="P152" s="98"/>
    </row>
    <row r="153" spans="2:12" ht="14.25" customHeight="1">
      <c r="B153" s="7"/>
      <c r="C153" s="7"/>
      <c r="D153" s="7"/>
      <c r="E153" s="7"/>
      <c r="F153" s="7"/>
      <c r="G153" s="7"/>
      <c r="H153" s="7"/>
      <c r="I153" s="7"/>
      <c r="J153" s="7"/>
      <c r="K153" s="7"/>
      <c r="L153" s="7"/>
    </row>
    <row r="154" spans="2:12" ht="14.25" customHeight="1">
      <c r="B154" s="7"/>
      <c r="C154" s="7"/>
      <c r="D154" s="7"/>
      <c r="E154" s="7"/>
      <c r="F154" s="7"/>
      <c r="G154" s="7"/>
      <c r="H154" s="7"/>
      <c r="I154" s="7"/>
      <c r="J154" s="7"/>
      <c r="K154" s="7"/>
      <c r="L154" s="7"/>
    </row>
    <row r="155" spans="2:12" ht="14.25" customHeight="1">
      <c r="B155" s="7"/>
      <c r="C155" s="7"/>
      <c r="D155" s="7"/>
      <c r="E155" s="7"/>
      <c r="F155" s="7"/>
      <c r="G155" s="7"/>
      <c r="H155" s="7"/>
      <c r="I155" s="7"/>
      <c r="J155" s="7"/>
      <c r="K155" s="7"/>
      <c r="L155" s="7"/>
    </row>
  </sheetData>
  <sheetProtection/>
  <mergeCells count="29">
    <mergeCell ref="I1:K1"/>
    <mergeCell ref="A102:L102"/>
    <mergeCell ref="A115:B115"/>
    <mergeCell ref="A116:B116"/>
    <mergeCell ref="A5:A6"/>
    <mergeCell ref="A7:L7"/>
    <mergeCell ref="A20:B20"/>
    <mergeCell ref="A21:L21"/>
    <mergeCell ref="A33:B33"/>
    <mergeCell ref="A34:L34"/>
    <mergeCell ref="A45:B45"/>
    <mergeCell ref="A46:L46"/>
    <mergeCell ref="A55:B55"/>
    <mergeCell ref="A56:L56"/>
    <mergeCell ref="A65:B65"/>
    <mergeCell ref="A66:L66"/>
    <mergeCell ref="A78:L78"/>
    <mergeCell ref="A88:B88"/>
    <mergeCell ref="A89:L89"/>
    <mergeCell ref="A101:B101"/>
    <mergeCell ref="C2:I2"/>
    <mergeCell ref="D5:G5"/>
    <mergeCell ref="B3:L3"/>
    <mergeCell ref="B5:B6"/>
    <mergeCell ref="C5:C6"/>
    <mergeCell ref="H5:I5"/>
    <mergeCell ref="J5:K5"/>
    <mergeCell ref="L5:L6"/>
    <mergeCell ref="A77:B77"/>
  </mergeCells>
  <printOptions/>
  <pageMargins left="0.11811023622047245" right="0.11811023622047245" top="0.5511811023622047" bottom="0.7480314960629921" header="0.31496062992125984" footer="0.31496062992125984"/>
  <pageSetup fitToHeight="0" fitToWidth="1"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sheetPr>
    <pageSetUpPr fitToPage="1"/>
  </sheetPr>
  <dimension ref="A1:L306"/>
  <sheetViews>
    <sheetView zoomScale="80" zoomScaleNormal="80" zoomScalePageLayoutView="0" workbookViewId="0" topLeftCell="A1">
      <pane ySplit="5" topLeftCell="A6" activePane="bottomLeft" state="frozen"/>
      <selection pane="topLeft" activeCell="A1" sqref="A1"/>
      <selection pane="bottomLeft" activeCell="F1" sqref="F1:H1"/>
    </sheetView>
  </sheetViews>
  <sheetFormatPr defaultColWidth="9.140625" defaultRowHeight="15"/>
  <cols>
    <col min="1" max="1" width="28.28125" style="0" customWidth="1"/>
    <col min="2" max="2" width="19.8515625" style="0" customWidth="1"/>
    <col min="3" max="3" width="15.140625" style="0" customWidth="1"/>
    <col min="4" max="4" width="15.7109375" style="0" customWidth="1"/>
    <col min="5" max="5" width="17.421875" style="0" customWidth="1"/>
    <col min="6" max="6" width="22.57421875" style="0" customWidth="1"/>
    <col min="7" max="7" width="16.140625" style="0" customWidth="1"/>
    <col min="8" max="8" width="19.00390625" style="0" customWidth="1"/>
    <col min="9" max="11" width="15.7109375" style="0" customWidth="1"/>
    <col min="12" max="12" width="12.57421875" style="0" customWidth="1"/>
  </cols>
  <sheetData>
    <row r="1" spans="1:12" ht="66" customHeight="1">
      <c r="A1" s="18"/>
      <c r="B1" s="18"/>
      <c r="C1" s="18"/>
      <c r="D1" s="18"/>
      <c r="E1" s="30"/>
      <c r="F1" s="702" t="s">
        <v>2133</v>
      </c>
      <c r="G1" s="702"/>
      <c r="H1" s="702"/>
      <c r="I1" s="198"/>
      <c r="J1" s="30"/>
      <c r="K1" s="30"/>
      <c r="L1" s="30"/>
    </row>
    <row r="2" spans="1:12" ht="15" customHeight="1">
      <c r="A2" s="18"/>
      <c r="B2" s="18"/>
      <c r="C2" s="18"/>
      <c r="D2" s="18"/>
      <c r="E2" s="30"/>
      <c r="F2" s="188"/>
      <c r="G2" s="198"/>
      <c r="H2" s="198"/>
      <c r="I2" s="198"/>
      <c r="J2" s="30"/>
      <c r="K2" s="30"/>
      <c r="L2" s="30"/>
    </row>
    <row r="3" spans="1:11" ht="15.75">
      <c r="A3" s="18"/>
      <c r="B3" s="35" t="s">
        <v>23</v>
      </c>
      <c r="C3" s="35"/>
      <c r="D3" s="35"/>
      <c r="E3" s="35"/>
      <c r="F3" s="35"/>
      <c r="G3" s="35"/>
      <c r="H3" s="1"/>
      <c r="I3" s="1"/>
      <c r="J3" s="1"/>
      <c r="K3" s="1"/>
    </row>
    <row r="4" spans="1:11" ht="15.75">
      <c r="A4" s="18"/>
      <c r="B4" s="7"/>
      <c r="C4" s="7"/>
      <c r="D4" s="7"/>
      <c r="E4" s="7"/>
      <c r="F4" s="24"/>
      <c r="G4" s="24"/>
      <c r="H4" s="1"/>
      <c r="I4" s="1"/>
      <c r="J4" s="1"/>
      <c r="K4" s="1"/>
    </row>
    <row r="5" spans="1:11" ht="94.5">
      <c r="A5" s="237" t="s">
        <v>87</v>
      </c>
      <c r="B5" s="237" t="s">
        <v>13</v>
      </c>
      <c r="C5" s="237" t="s">
        <v>41</v>
      </c>
      <c r="D5" s="237" t="s">
        <v>61</v>
      </c>
      <c r="E5" s="238" t="s">
        <v>49</v>
      </c>
      <c r="F5" s="237" t="s">
        <v>59</v>
      </c>
      <c r="G5" s="237" t="s">
        <v>60</v>
      </c>
      <c r="H5" s="239" t="s">
        <v>63</v>
      </c>
      <c r="I5" s="239" t="s">
        <v>64</v>
      </c>
      <c r="J5" s="29"/>
      <c r="K5" s="29"/>
    </row>
    <row r="6" spans="1:11" ht="26.25" customHeight="1">
      <c r="A6" s="788" t="s">
        <v>113</v>
      </c>
      <c r="B6" s="788"/>
      <c r="C6" s="788"/>
      <c r="D6" s="788"/>
      <c r="E6" s="788"/>
      <c r="F6" s="788"/>
      <c r="G6" s="788"/>
      <c r="H6" s="788"/>
      <c r="I6" s="789"/>
      <c r="J6" s="29"/>
      <c r="K6" s="29"/>
    </row>
    <row r="7" spans="1:11" ht="15" customHeight="1">
      <c r="A7" s="827" t="s">
        <v>252</v>
      </c>
      <c r="B7" s="819">
        <v>4</v>
      </c>
      <c r="C7" s="819"/>
      <c r="D7" s="53" t="s">
        <v>655</v>
      </c>
      <c r="E7" s="56">
        <v>16</v>
      </c>
      <c r="F7" s="56">
        <v>16</v>
      </c>
      <c r="G7" s="56"/>
      <c r="H7" s="56">
        <v>1</v>
      </c>
      <c r="I7" s="56">
        <v>1</v>
      </c>
      <c r="J7" s="29"/>
      <c r="K7" s="29"/>
    </row>
    <row r="8" spans="1:11" ht="15.75">
      <c r="A8" s="828"/>
      <c r="B8" s="821"/>
      <c r="C8" s="821"/>
      <c r="D8" s="53" t="s">
        <v>656</v>
      </c>
      <c r="E8" s="56">
        <v>16</v>
      </c>
      <c r="F8" s="56">
        <v>16</v>
      </c>
      <c r="G8" s="56"/>
      <c r="H8" s="448">
        <v>1</v>
      </c>
      <c r="I8" s="448">
        <v>1</v>
      </c>
      <c r="J8" s="29"/>
      <c r="K8" s="29"/>
    </row>
    <row r="9" spans="1:11" ht="15.75">
      <c r="A9" s="828"/>
      <c r="B9" s="821"/>
      <c r="C9" s="821"/>
      <c r="D9" s="53" t="s">
        <v>657</v>
      </c>
      <c r="E9" s="56">
        <v>16</v>
      </c>
      <c r="F9" s="56">
        <v>16</v>
      </c>
      <c r="G9" s="56"/>
      <c r="H9" s="448">
        <v>16</v>
      </c>
      <c r="I9" s="448">
        <v>16</v>
      </c>
      <c r="J9" s="29"/>
      <c r="K9" s="29"/>
    </row>
    <row r="10" spans="1:11" ht="15.75">
      <c r="A10" s="828"/>
      <c r="B10" s="821"/>
      <c r="C10" s="821"/>
      <c r="D10" s="53" t="s">
        <v>658</v>
      </c>
      <c r="E10" s="56">
        <v>16</v>
      </c>
      <c r="F10" s="56">
        <v>16</v>
      </c>
      <c r="G10" s="56"/>
      <c r="H10" s="448">
        <v>16</v>
      </c>
      <c r="I10" s="448">
        <v>16</v>
      </c>
      <c r="J10" s="29"/>
      <c r="K10" s="29"/>
    </row>
    <row r="11" spans="1:11" ht="15.75">
      <c r="A11" s="828"/>
      <c r="B11" s="821"/>
      <c r="C11" s="821"/>
      <c r="D11" s="53" t="s">
        <v>659</v>
      </c>
      <c r="E11" s="56">
        <v>10</v>
      </c>
      <c r="F11" s="56">
        <v>0</v>
      </c>
      <c r="G11" s="56">
        <v>10</v>
      </c>
      <c r="H11" s="448">
        <v>0</v>
      </c>
      <c r="I11" s="448">
        <v>0</v>
      </c>
      <c r="J11" s="24"/>
      <c r="K11" s="24"/>
    </row>
    <row r="12" spans="1:11" ht="15.75">
      <c r="A12" s="829"/>
      <c r="B12" s="820"/>
      <c r="C12" s="820"/>
      <c r="D12" s="53" t="s">
        <v>660</v>
      </c>
      <c r="E12" s="56">
        <v>7</v>
      </c>
      <c r="F12" s="56">
        <v>1</v>
      </c>
      <c r="G12" s="56">
        <v>6</v>
      </c>
      <c r="H12" s="448">
        <v>1</v>
      </c>
      <c r="I12" s="448">
        <v>1</v>
      </c>
      <c r="J12" s="24"/>
      <c r="K12" s="24"/>
    </row>
    <row r="13" spans="1:11" ht="15.75">
      <c r="A13" s="449" t="s">
        <v>110</v>
      </c>
      <c r="B13" s="53">
        <v>4</v>
      </c>
      <c r="C13" s="53"/>
      <c r="D13" s="53">
        <v>6</v>
      </c>
      <c r="E13" s="56">
        <f>SUM(E7:E12)</f>
        <v>81</v>
      </c>
      <c r="F13" s="56">
        <f>SUM(F7:F12)</f>
        <v>65</v>
      </c>
      <c r="G13" s="56">
        <f>SUM(G11:G12)</f>
        <v>16</v>
      </c>
      <c r="H13" s="56">
        <v>35</v>
      </c>
      <c r="I13" s="56">
        <v>35</v>
      </c>
      <c r="J13" s="24"/>
      <c r="K13" s="24"/>
    </row>
    <row r="14" spans="1:11" ht="15" customHeight="1">
      <c r="A14" s="827" t="s">
        <v>115</v>
      </c>
      <c r="B14" s="819">
        <v>3</v>
      </c>
      <c r="C14" s="819">
        <v>31</v>
      </c>
      <c r="D14" s="53" t="s">
        <v>655</v>
      </c>
      <c r="E14" s="56">
        <v>10</v>
      </c>
      <c r="F14" s="56">
        <v>10</v>
      </c>
      <c r="G14" s="56">
        <v>10</v>
      </c>
      <c r="H14" s="56">
        <v>10</v>
      </c>
      <c r="I14" s="56">
        <v>10</v>
      </c>
      <c r="J14" s="1"/>
      <c r="K14" s="1"/>
    </row>
    <row r="15" spans="1:9" ht="15.75">
      <c r="A15" s="828"/>
      <c r="B15" s="821"/>
      <c r="C15" s="821"/>
      <c r="D15" s="53" t="s">
        <v>656</v>
      </c>
      <c r="E15" s="56">
        <v>10</v>
      </c>
      <c r="F15" s="56">
        <v>10</v>
      </c>
      <c r="G15" s="56">
        <v>10</v>
      </c>
      <c r="H15" s="448">
        <v>10</v>
      </c>
      <c r="I15" s="448">
        <v>10</v>
      </c>
    </row>
    <row r="16" spans="1:9" ht="29.25" customHeight="1">
      <c r="A16" s="829"/>
      <c r="B16" s="820"/>
      <c r="C16" s="820"/>
      <c r="D16" s="53" t="s">
        <v>657</v>
      </c>
      <c r="E16" s="56">
        <v>11</v>
      </c>
      <c r="F16" s="56">
        <v>11</v>
      </c>
      <c r="G16" s="56">
        <v>11</v>
      </c>
      <c r="H16" s="448">
        <v>11</v>
      </c>
      <c r="I16" s="448">
        <v>11</v>
      </c>
    </row>
    <row r="17" spans="1:9" ht="15.75">
      <c r="A17" s="450" t="s">
        <v>110</v>
      </c>
      <c r="B17" s="451">
        <v>3</v>
      </c>
      <c r="C17" s="451">
        <v>31</v>
      </c>
      <c r="D17" s="53">
        <v>3</v>
      </c>
      <c r="E17" s="56">
        <v>31</v>
      </c>
      <c r="F17" s="56">
        <v>31</v>
      </c>
      <c r="G17" s="56">
        <v>31</v>
      </c>
      <c r="H17" s="448">
        <v>31</v>
      </c>
      <c r="I17" s="448">
        <v>31</v>
      </c>
    </row>
    <row r="18" spans="1:9" ht="15.75">
      <c r="A18" s="827" t="s">
        <v>116</v>
      </c>
      <c r="B18" s="833">
        <v>2</v>
      </c>
      <c r="C18" s="833">
        <v>10</v>
      </c>
      <c r="D18" s="54" t="s">
        <v>655</v>
      </c>
      <c r="E18" s="57">
        <v>5</v>
      </c>
      <c r="F18" s="57">
        <v>5</v>
      </c>
      <c r="G18" s="57" t="s">
        <v>118</v>
      </c>
      <c r="H18" s="57">
        <v>4</v>
      </c>
      <c r="I18" s="57">
        <v>3</v>
      </c>
    </row>
    <row r="19" spans="1:9" ht="15.75">
      <c r="A19" s="828"/>
      <c r="B19" s="833"/>
      <c r="C19" s="833"/>
      <c r="D19" s="54" t="s">
        <v>656</v>
      </c>
      <c r="E19" s="57">
        <v>5</v>
      </c>
      <c r="F19" s="57">
        <v>2</v>
      </c>
      <c r="G19" s="57">
        <v>3</v>
      </c>
      <c r="H19" s="452">
        <v>4</v>
      </c>
      <c r="I19" s="452">
        <v>0</v>
      </c>
    </row>
    <row r="20" spans="1:9" ht="15.75">
      <c r="A20" s="20" t="s">
        <v>110</v>
      </c>
      <c r="B20" s="53">
        <v>2</v>
      </c>
      <c r="C20" s="53">
        <v>10</v>
      </c>
      <c r="D20" s="53">
        <v>2</v>
      </c>
      <c r="E20" s="57">
        <v>10</v>
      </c>
      <c r="F20" s="57">
        <v>7</v>
      </c>
      <c r="G20" s="57">
        <v>3</v>
      </c>
      <c r="H20" s="452">
        <v>8</v>
      </c>
      <c r="I20" s="452">
        <v>3</v>
      </c>
    </row>
    <row r="21" spans="1:9" ht="15.75">
      <c r="A21" s="827" t="s">
        <v>119</v>
      </c>
      <c r="B21" s="819">
        <v>3</v>
      </c>
      <c r="C21" s="819">
        <v>41</v>
      </c>
      <c r="D21" s="53" t="s">
        <v>655</v>
      </c>
      <c r="E21" s="56">
        <v>16</v>
      </c>
      <c r="F21" s="56">
        <v>17</v>
      </c>
      <c r="G21" s="56">
        <v>0</v>
      </c>
      <c r="H21" s="56">
        <v>0</v>
      </c>
      <c r="I21" s="56">
        <v>1</v>
      </c>
    </row>
    <row r="22" spans="1:9" ht="15.75">
      <c r="A22" s="828"/>
      <c r="B22" s="821"/>
      <c r="C22" s="821"/>
      <c r="D22" s="53" t="s">
        <v>656</v>
      </c>
      <c r="E22" s="56">
        <v>8</v>
      </c>
      <c r="F22" s="56">
        <v>8</v>
      </c>
      <c r="G22" s="56">
        <v>0</v>
      </c>
      <c r="H22" s="448">
        <v>0</v>
      </c>
      <c r="I22" s="448"/>
    </row>
    <row r="23" spans="1:9" ht="15.75">
      <c r="A23" s="828"/>
      <c r="B23" s="820"/>
      <c r="C23" s="820"/>
      <c r="D23" s="53" t="s">
        <v>657</v>
      </c>
      <c r="E23" s="56">
        <v>15</v>
      </c>
      <c r="F23" s="56">
        <v>16</v>
      </c>
      <c r="G23" s="56">
        <v>0</v>
      </c>
      <c r="H23" s="448">
        <v>0</v>
      </c>
      <c r="I23" s="448">
        <v>1</v>
      </c>
    </row>
    <row r="24" spans="1:9" ht="15.75">
      <c r="A24" s="20" t="s">
        <v>661</v>
      </c>
      <c r="B24" s="453">
        <v>3</v>
      </c>
      <c r="C24" s="453">
        <v>41</v>
      </c>
      <c r="D24" s="53">
        <v>3</v>
      </c>
      <c r="E24" s="56">
        <v>39</v>
      </c>
      <c r="F24" s="56">
        <v>41</v>
      </c>
      <c r="G24" s="56">
        <v>0</v>
      </c>
      <c r="H24" s="448">
        <v>0</v>
      </c>
      <c r="I24" s="448">
        <v>2</v>
      </c>
    </row>
    <row r="25" spans="1:9" ht="15.75">
      <c r="A25" s="827" t="s">
        <v>120</v>
      </c>
      <c r="B25" s="819">
        <v>3</v>
      </c>
      <c r="C25" s="819">
        <v>34</v>
      </c>
      <c r="D25" s="53" t="s">
        <v>655</v>
      </c>
      <c r="E25" s="56">
        <v>14</v>
      </c>
      <c r="F25" s="56">
        <v>14</v>
      </c>
      <c r="G25" s="56">
        <v>0</v>
      </c>
      <c r="H25" s="56">
        <v>0</v>
      </c>
      <c r="I25" s="56">
        <v>0</v>
      </c>
    </row>
    <row r="26" spans="1:9" ht="15.75">
      <c r="A26" s="828"/>
      <c r="B26" s="821"/>
      <c r="C26" s="821"/>
      <c r="D26" s="53" t="s">
        <v>656</v>
      </c>
      <c r="E26" s="56">
        <v>7</v>
      </c>
      <c r="F26" s="56">
        <v>7</v>
      </c>
      <c r="G26" s="56">
        <v>0</v>
      </c>
      <c r="H26" s="448">
        <v>2</v>
      </c>
      <c r="I26" s="448">
        <v>2</v>
      </c>
    </row>
    <row r="27" spans="1:9" ht="15.75">
      <c r="A27" s="828"/>
      <c r="B27" s="821"/>
      <c r="C27" s="821"/>
      <c r="D27" s="53" t="s">
        <v>657</v>
      </c>
      <c r="E27" s="56">
        <v>13</v>
      </c>
      <c r="F27" s="56">
        <v>12</v>
      </c>
      <c r="G27" s="56">
        <v>1</v>
      </c>
      <c r="H27" s="448">
        <v>0</v>
      </c>
      <c r="I27" s="448">
        <v>12</v>
      </c>
    </row>
    <row r="28" spans="1:9" ht="15.75">
      <c r="A28" s="20" t="s">
        <v>661</v>
      </c>
      <c r="B28" s="56">
        <v>3</v>
      </c>
      <c r="C28" s="56">
        <v>34</v>
      </c>
      <c r="D28" s="53">
        <v>3</v>
      </c>
      <c r="E28" s="56">
        <v>34</v>
      </c>
      <c r="F28" s="56">
        <v>34</v>
      </c>
      <c r="G28" s="56">
        <v>1</v>
      </c>
      <c r="H28" s="448">
        <v>2</v>
      </c>
      <c r="I28" s="448">
        <v>14</v>
      </c>
    </row>
    <row r="29" spans="1:9" ht="15.75">
      <c r="A29" s="827" t="s">
        <v>121</v>
      </c>
      <c r="B29" s="830">
        <v>8</v>
      </c>
      <c r="C29" s="830">
        <v>109</v>
      </c>
      <c r="D29" s="54" t="s">
        <v>655</v>
      </c>
      <c r="E29" s="57">
        <v>12</v>
      </c>
      <c r="F29" s="57">
        <v>13</v>
      </c>
      <c r="G29" s="57" t="s">
        <v>118</v>
      </c>
      <c r="H29" s="57">
        <v>13</v>
      </c>
      <c r="I29" s="57">
        <v>13</v>
      </c>
    </row>
    <row r="30" spans="1:9" ht="15.75">
      <c r="A30" s="828"/>
      <c r="B30" s="831"/>
      <c r="C30" s="831"/>
      <c r="D30" s="54" t="s">
        <v>656</v>
      </c>
      <c r="E30" s="57">
        <v>12</v>
      </c>
      <c r="F30" s="57">
        <v>13</v>
      </c>
      <c r="G30" s="57" t="s">
        <v>118</v>
      </c>
      <c r="H30" s="452">
        <v>13</v>
      </c>
      <c r="I30" s="452">
        <v>13</v>
      </c>
    </row>
    <row r="31" spans="1:9" ht="15.75">
      <c r="A31" s="828"/>
      <c r="B31" s="831"/>
      <c r="C31" s="831"/>
      <c r="D31" s="54" t="s">
        <v>657</v>
      </c>
      <c r="E31" s="57">
        <v>13</v>
      </c>
      <c r="F31" s="57">
        <v>14</v>
      </c>
      <c r="G31" s="57" t="s">
        <v>118</v>
      </c>
      <c r="H31" s="452">
        <v>14</v>
      </c>
      <c r="I31" s="452">
        <v>14</v>
      </c>
    </row>
    <row r="32" spans="1:9" ht="15.75">
      <c r="A32" s="828"/>
      <c r="B32" s="831"/>
      <c r="C32" s="831"/>
      <c r="D32" s="54" t="s">
        <v>658</v>
      </c>
      <c r="E32" s="57">
        <v>14</v>
      </c>
      <c r="F32" s="57">
        <v>16</v>
      </c>
      <c r="G32" s="57"/>
      <c r="H32" s="452">
        <v>16</v>
      </c>
      <c r="I32" s="452">
        <v>16</v>
      </c>
    </row>
    <row r="33" spans="1:9" ht="15.75">
      <c r="A33" s="828"/>
      <c r="B33" s="831"/>
      <c r="C33" s="831"/>
      <c r="D33" s="54" t="s">
        <v>659</v>
      </c>
      <c r="E33" s="57">
        <v>12</v>
      </c>
      <c r="F33" s="57">
        <v>13</v>
      </c>
      <c r="G33" s="57"/>
      <c r="H33" s="452">
        <v>13</v>
      </c>
      <c r="I33" s="452">
        <v>13</v>
      </c>
    </row>
    <row r="34" spans="1:9" ht="15.75">
      <c r="A34" s="828"/>
      <c r="B34" s="831"/>
      <c r="C34" s="831"/>
      <c r="D34" s="54" t="s">
        <v>660</v>
      </c>
      <c r="E34" s="57">
        <v>12</v>
      </c>
      <c r="F34" s="57">
        <v>13</v>
      </c>
      <c r="G34" s="57"/>
      <c r="H34" s="452">
        <v>13</v>
      </c>
      <c r="I34" s="452">
        <v>13</v>
      </c>
    </row>
    <row r="35" spans="1:9" ht="15.75">
      <c r="A35" s="828"/>
      <c r="B35" s="831"/>
      <c r="C35" s="831"/>
      <c r="D35" s="54" t="s">
        <v>662</v>
      </c>
      <c r="E35" s="57">
        <v>12</v>
      </c>
      <c r="F35" s="57">
        <v>13</v>
      </c>
      <c r="G35" s="57" t="s">
        <v>118</v>
      </c>
      <c r="H35" s="452">
        <v>13</v>
      </c>
      <c r="I35" s="452">
        <v>13</v>
      </c>
    </row>
    <row r="36" spans="1:9" ht="15.75">
      <c r="A36" s="829"/>
      <c r="B36" s="832"/>
      <c r="C36" s="832"/>
      <c r="D36" s="54" t="s">
        <v>663</v>
      </c>
      <c r="E36" s="57">
        <v>13</v>
      </c>
      <c r="F36" s="57">
        <v>14</v>
      </c>
      <c r="G36" s="57"/>
      <c r="H36" s="452"/>
      <c r="I36" s="452"/>
    </row>
    <row r="37" spans="1:9" ht="15.75">
      <c r="A37" s="20" t="s">
        <v>110</v>
      </c>
      <c r="B37" s="454">
        <v>8</v>
      </c>
      <c r="C37" s="454">
        <v>109</v>
      </c>
      <c r="D37" s="54">
        <v>8</v>
      </c>
      <c r="E37" s="57">
        <f>SUM(E29:E36)</f>
        <v>100</v>
      </c>
      <c r="F37" s="57">
        <f>SUM(F29:F36)</f>
        <v>109</v>
      </c>
      <c r="G37" s="57"/>
      <c r="H37" s="57">
        <f>SUM(H29:H36)</f>
        <v>95</v>
      </c>
      <c r="I37" s="57">
        <f>SUM(I29:I36)</f>
        <v>95</v>
      </c>
    </row>
    <row r="38" spans="1:9" ht="15.75">
      <c r="A38" s="827" t="s">
        <v>122</v>
      </c>
      <c r="B38" s="819">
        <v>4</v>
      </c>
      <c r="C38" s="819">
        <v>60</v>
      </c>
      <c r="D38" s="53" t="s">
        <v>655</v>
      </c>
      <c r="E38" s="56">
        <v>14</v>
      </c>
      <c r="F38" s="56">
        <v>15</v>
      </c>
      <c r="G38" s="56">
        <v>0</v>
      </c>
      <c r="H38" s="56">
        <v>15</v>
      </c>
      <c r="I38" s="56">
        <v>15</v>
      </c>
    </row>
    <row r="39" spans="1:9" ht="15.75">
      <c r="A39" s="828"/>
      <c r="B39" s="821"/>
      <c r="C39" s="821"/>
      <c r="D39" s="53" t="s">
        <v>656</v>
      </c>
      <c r="E39" s="56">
        <v>14</v>
      </c>
      <c r="F39" s="56">
        <v>15</v>
      </c>
      <c r="G39" s="56">
        <v>0</v>
      </c>
      <c r="H39" s="448">
        <v>15</v>
      </c>
      <c r="I39" s="448">
        <v>15</v>
      </c>
    </row>
    <row r="40" spans="1:9" ht="15.75">
      <c r="A40" s="828"/>
      <c r="B40" s="821"/>
      <c r="C40" s="821"/>
      <c r="D40" s="53" t="s">
        <v>657</v>
      </c>
      <c r="E40" s="56">
        <v>14</v>
      </c>
      <c r="F40" s="56">
        <v>15</v>
      </c>
      <c r="G40" s="56">
        <v>0</v>
      </c>
      <c r="H40" s="448">
        <v>15</v>
      </c>
      <c r="I40" s="448">
        <v>15</v>
      </c>
    </row>
    <row r="41" spans="1:9" ht="15.75">
      <c r="A41" s="829"/>
      <c r="B41" s="820"/>
      <c r="C41" s="820"/>
      <c r="D41" s="53" t="s">
        <v>658</v>
      </c>
      <c r="E41" s="56">
        <v>14</v>
      </c>
      <c r="F41" s="56">
        <v>12</v>
      </c>
      <c r="G41" s="56">
        <v>3</v>
      </c>
      <c r="H41" s="448">
        <v>12</v>
      </c>
      <c r="I41" s="448"/>
    </row>
    <row r="42" spans="1:9" ht="15.75">
      <c r="A42" s="20" t="s">
        <v>661</v>
      </c>
      <c r="B42" s="453">
        <v>4</v>
      </c>
      <c r="C42" s="453">
        <v>60</v>
      </c>
      <c r="D42" s="53">
        <v>4</v>
      </c>
      <c r="E42" s="56">
        <f>SUM(E38:E41)</f>
        <v>56</v>
      </c>
      <c r="F42" s="56">
        <f>SUM(F38:F41)</f>
        <v>57</v>
      </c>
      <c r="G42" s="56">
        <f>SUM(G38:G41)</f>
        <v>3</v>
      </c>
      <c r="H42" s="56">
        <f>SUM(H38:H41)</f>
        <v>57</v>
      </c>
      <c r="I42" s="56">
        <f>SUM(I38:I41)</f>
        <v>45</v>
      </c>
    </row>
    <row r="43" spans="1:9" ht="15.75">
      <c r="A43" s="827" t="s">
        <v>123</v>
      </c>
      <c r="B43" s="830">
        <v>3</v>
      </c>
      <c r="C43" s="830">
        <v>49</v>
      </c>
      <c r="D43" s="54" t="s">
        <v>655</v>
      </c>
      <c r="E43" s="57">
        <v>17</v>
      </c>
      <c r="F43" s="57">
        <v>10</v>
      </c>
      <c r="G43" s="57">
        <v>7</v>
      </c>
      <c r="H43" s="57"/>
      <c r="I43" s="57"/>
    </row>
    <row r="44" spans="1:9" ht="15.75">
      <c r="A44" s="828"/>
      <c r="B44" s="831"/>
      <c r="C44" s="831"/>
      <c r="D44" s="54" t="s">
        <v>656</v>
      </c>
      <c r="E44" s="57">
        <v>15</v>
      </c>
      <c r="F44" s="57">
        <v>8</v>
      </c>
      <c r="G44" s="57">
        <v>7</v>
      </c>
      <c r="H44" s="452"/>
      <c r="I44" s="452"/>
    </row>
    <row r="45" spans="1:9" ht="15.75">
      <c r="A45" s="828"/>
      <c r="B45" s="831"/>
      <c r="C45" s="831"/>
      <c r="D45" s="54" t="s">
        <v>657</v>
      </c>
      <c r="E45" s="57">
        <v>17</v>
      </c>
      <c r="F45" s="57">
        <v>13</v>
      </c>
      <c r="G45" s="57">
        <v>4</v>
      </c>
      <c r="H45" s="452">
        <v>13</v>
      </c>
      <c r="I45" s="452">
        <v>1</v>
      </c>
    </row>
    <row r="46" spans="1:9" ht="15.75">
      <c r="A46" s="20" t="s">
        <v>664</v>
      </c>
      <c r="B46" s="454">
        <v>3</v>
      </c>
      <c r="C46" s="454">
        <v>49</v>
      </c>
      <c r="D46" s="54">
        <v>3</v>
      </c>
      <c r="E46" s="57">
        <v>49</v>
      </c>
      <c r="F46" s="57">
        <v>31</v>
      </c>
      <c r="G46" s="57">
        <v>18</v>
      </c>
      <c r="H46" s="452">
        <v>13</v>
      </c>
      <c r="I46" s="452">
        <v>1</v>
      </c>
    </row>
    <row r="47" spans="1:9" ht="47.25">
      <c r="A47" s="20" t="s">
        <v>124</v>
      </c>
      <c r="B47" s="455">
        <v>1</v>
      </c>
      <c r="C47" s="455">
        <v>18</v>
      </c>
      <c r="D47" s="53" t="s">
        <v>655</v>
      </c>
      <c r="E47" s="56">
        <v>18</v>
      </c>
      <c r="F47" s="56">
        <v>13</v>
      </c>
      <c r="G47" s="56">
        <v>5</v>
      </c>
      <c r="H47" s="56">
        <v>1</v>
      </c>
      <c r="I47" s="56">
        <v>18</v>
      </c>
    </row>
    <row r="48" spans="1:9" ht="15.75">
      <c r="A48" s="20" t="s">
        <v>110</v>
      </c>
      <c r="B48" s="56">
        <v>1</v>
      </c>
      <c r="C48" s="56">
        <v>18</v>
      </c>
      <c r="D48" s="53">
        <v>1</v>
      </c>
      <c r="E48" s="56">
        <v>18</v>
      </c>
      <c r="F48" s="56">
        <v>13</v>
      </c>
      <c r="G48" s="56">
        <v>5</v>
      </c>
      <c r="H48" s="448">
        <v>1</v>
      </c>
      <c r="I48" s="448">
        <v>18</v>
      </c>
    </row>
    <row r="49" spans="1:9" ht="15.75">
      <c r="A49" s="827" t="s">
        <v>254</v>
      </c>
      <c r="B49" s="819">
        <v>3</v>
      </c>
      <c r="C49" s="819">
        <v>46</v>
      </c>
      <c r="D49" s="53" t="s">
        <v>655</v>
      </c>
      <c r="E49" s="56">
        <v>15</v>
      </c>
      <c r="F49" s="56">
        <v>14</v>
      </c>
      <c r="G49" s="56">
        <v>1</v>
      </c>
      <c r="H49" s="56">
        <v>1</v>
      </c>
      <c r="I49" s="56">
        <v>2</v>
      </c>
    </row>
    <row r="50" spans="1:9" ht="15.75">
      <c r="A50" s="828"/>
      <c r="B50" s="821"/>
      <c r="C50" s="821"/>
      <c r="D50" s="53" t="s">
        <v>656</v>
      </c>
      <c r="E50" s="56">
        <v>16</v>
      </c>
      <c r="F50" s="56">
        <v>16</v>
      </c>
      <c r="G50" s="56">
        <v>0</v>
      </c>
      <c r="H50" s="448">
        <v>1</v>
      </c>
      <c r="I50" s="448">
        <v>2</v>
      </c>
    </row>
    <row r="51" spans="1:9" ht="15.75">
      <c r="A51" s="829"/>
      <c r="B51" s="821"/>
      <c r="C51" s="821"/>
      <c r="D51" s="455" t="s">
        <v>657</v>
      </c>
      <c r="E51" s="56">
        <v>15</v>
      </c>
      <c r="F51" s="56">
        <v>8</v>
      </c>
      <c r="G51" s="56">
        <v>7</v>
      </c>
      <c r="H51" s="448">
        <v>0</v>
      </c>
      <c r="I51" s="448">
        <v>0</v>
      </c>
    </row>
    <row r="52" spans="1:9" ht="15.75">
      <c r="A52" s="20" t="s">
        <v>661</v>
      </c>
      <c r="B52" s="53">
        <v>3</v>
      </c>
      <c r="C52" s="53">
        <v>46</v>
      </c>
      <c r="D52" s="53">
        <v>3</v>
      </c>
      <c r="E52" s="56">
        <v>46</v>
      </c>
      <c r="F52" s="56">
        <v>38</v>
      </c>
      <c r="G52" s="56">
        <v>8</v>
      </c>
      <c r="H52" s="448">
        <v>0</v>
      </c>
      <c r="I52" s="448">
        <v>4</v>
      </c>
    </row>
    <row r="53" spans="1:9" ht="15.75">
      <c r="A53" s="827" t="s">
        <v>126</v>
      </c>
      <c r="B53" s="819">
        <v>4</v>
      </c>
      <c r="C53" s="819">
        <v>41</v>
      </c>
      <c r="D53" s="53" t="s">
        <v>655</v>
      </c>
      <c r="E53" s="56">
        <v>10</v>
      </c>
      <c r="F53" s="56">
        <v>8</v>
      </c>
      <c r="G53" s="56">
        <v>2</v>
      </c>
      <c r="H53" s="56">
        <v>8</v>
      </c>
      <c r="I53" s="56">
        <v>8</v>
      </c>
    </row>
    <row r="54" spans="1:9" ht="15.75">
      <c r="A54" s="828"/>
      <c r="B54" s="821"/>
      <c r="C54" s="821"/>
      <c r="D54" s="53" t="s">
        <v>656</v>
      </c>
      <c r="E54" s="56">
        <v>10</v>
      </c>
      <c r="F54" s="56">
        <v>8</v>
      </c>
      <c r="G54" s="56">
        <v>2</v>
      </c>
      <c r="H54" s="448">
        <v>8</v>
      </c>
      <c r="I54" s="448">
        <v>8</v>
      </c>
    </row>
    <row r="55" spans="1:9" ht="15.75">
      <c r="A55" s="828"/>
      <c r="B55" s="821"/>
      <c r="C55" s="821"/>
      <c r="D55" s="53" t="s">
        <v>657</v>
      </c>
      <c r="E55" s="56">
        <v>11</v>
      </c>
      <c r="F55" s="56">
        <v>9</v>
      </c>
      <c r="G55" s="56">
        <v>2</v>
      </c>
      <c r="H55" s="448" t="s">
        <v>118</v>
      </c>
      <c r="I55" s="448" t="s">
        <v>118</v>
      </c>
    </row>
    <row r="56" spans="1:9" ht="15.75">
      <c r="A56" s="829"/>
      <c r="B56" s="820"/>
      <c r="C56" s="820"/>
      <c r="D56" s="53" t="s">
        <v>658</v>
      </c>
      <c r="E56" s="56">
        <v>10</v>
      </c>
      <c r="F56" s="56">
        <v>8</v>
      </c>
      <c r="G56" s="56">
        <v>2</v>
      </c>
      <c r="H56" s="448" t="s">
        <v>118</v>
      </c>
      <c r="I56" s="448" t="s">
        <v>118</v>
      </c>
    </row>
    <row r="57" spans="1:9" ht="15.75">
      <c r="A57" s="20" t="s">
        <v>664</v>
      </c>
      <c r="B57" s="453">
        <f>SUM(B53)</f>
        <v>4</v>
      </c>
      <c r="C57" s="453">
        <f>SUM(C53)</f>
        <v>41</v>
      </c>
      <c r="D57" s="453">
        <v>4</v>
      </c>
      <c r="E57" s="453">
        <f>SUM(E53:E56)</f>
        <v>41</v>
      </c>
      <c r="F57" s="453">
        <f>SUM(F53:F56)</f>
        <v>33</v>
      </c>
      <c r="G57" s="453">
        <f>SUM(G53:G56)</f>
        <v>8</v>
      </c>
      <c r="H57" s="453">
        <f>SUM(H53:H56)</f>
        <v>16</v>
      </c>
      <c r="I57" s="453">
        <f>SUM(I53:I56)</f>
        <v>16</v>
      </c>
    </row>
    <row r="58" spans="1:9" ht="15.75">
      <c r="A58" s="825" t="s">
        <v>127</v>
      </c>
      <c r="B58" s="826">
        <v>2</v>
      </c>
      <c r="C58" s="826">
        <v>30</v>
      </c>
      <c r="D58" s="54" t="s">
        <v>655</v>
      </c>
      <c r="E58" s="57">
        <v>16</v>
      </c>
      <c r="F58" s="57">
        <v>16</v>
      </c>
      <c r="G58" s="57"/>
      <c r="H58" s="57">
        <v>16</v>
      </c>
      <c r="I58" s="57">
        <v>16</v>
      </c>
    </row>
    <row r="59" spans="1:9" ht="15.75">
      <c r="A59" s="825"/>
      <c r="B59" s="826"/>
      <c r="C59" s="826"/>
      <c r="D59" s="54" t="s">
        <v>656</v>
      </c>
      <c r="E59" s="57">
        <v>14</v>
      </c>
      <c r="F59" s="57">
        <v>12</v>
      </c>
      <c r="G59" s="57">
        <v>2</v>
      </c>
      <c r="H59" s="452"/>
      <c r="I59" s="452"/>
    </row>
    <row r="60" spans="1:9" ht="15.75">
      <c r="A60" s="456" t="s">
        <v>664</v>
      </c>
      <c r="B60" s="57">
        <v>2</v>
      </c>
      <c r="C60" s="57">
        <v>30</v>
      </c>
      <c r="D60" s="54">
        <v>2</v>
      </c>
      <c r="E60" s="57">
        <v>30</v>
      </c>
      <c r="F60" s="57">
        <v>28</v>
      </c>
      <c r="G60" s="57">
        <v>2</v>
      </c>
      <c r="H60" s="452">
        <v>16</v>
      </c>
      <c r="I60" s="452">
        <v>16</v>
      </c>
    </row>
    <row r="61" spans="1:9" ht="18.75">
      <c r="A61" s="459" t="s">
        <v>95</v>
      </c>
      <c r="B61" s="460">
        <v>40</v>
      </c>
      <c r="C61" s="460">
        <v>469</v>
      </c>
      <c r="D61" s="460"/>
      <c r="E61" s="460">
        <v>535</v>
      </c>
      <c r="F61" s="460">
        <v>487</v>
      </c>
      <c r="G61" s="460">
        <v>95</v>
      </c>
      <c r="H61" s="460">
        <v>274</v>
      </c>
      <c r="I61" s="460">
        <v>280</v>
      </c>
    </row>
    <row r="62" spans="1:9" ht="27.75" customHeight="1">
      <c r="A62" s="788" t="s">
        <v>129</v>
      </c>
      <c r="B62" s="788"/>
      <c r="C62" s="788"/>
      <c r="D62" s="788"/>
      <c r="E62" s="788"/>
      <c r="F62" s="788"/>
      <c r="G62" s="788"/>
      <c r="H62" s="788"/>
      <c r="I62" s="789"/>
    </row>
    <row r="63" spans="1:9" ht="15.75">
      <c r="A63" s="822" t="s">
        <v>130</v>
      </c>
      <c r="B63" s="823">
        <v>18</v>
      </c>
      <c r="C63" s="761">
        <v>226</v>
      </c>
      <c r="D63" s="60" t="s">
        <v>687</v>
      </c>
      <c r="E63" s="480">
        <v>13</v>
      </c>
      <c r="F63" s="480">
        <v>13</v>
      </c>
      <c r="G63" s="60"/>
      <c r="H63" s="60">
        <v>13</v>
      </c>
      <c r="I63" s="60"/>
    </row>
    <row r="64" spans="1:9" ht="31.5">
      <c r="A64" s="822"/>
      <c r="B64" s="823"/>
      <c r="C64" s="762"/>
      <c r="D64" s="60" t="s">
        <v>688</v>
      </c>
      <c r="E64" s="480">
        <v>13</v>
      </c>
      <c r="F64" s="480">
        <v>12</v>
      </c>
      <c r="G64" s="60">
        <v>1</v>
      </c>
      <c r="H64" s="232" t="s">
        <v>118</v>
      </c>
      <c r="I64" s="232"/>
    </row>
    <row r="65" spans="1:9" ht="31.5">
      <c r="A65" s="822"/>
      <c r="B65" s="823"/>
      <c r="C65" s="762"/>
      <c r="D65" s="60" t="s">
        <v>689</v>
      </c>
      <c r="E65" s="480">
        <v>13</v>
      </c>
      <c r="F65" s="480">
        <v>13</v>
      </c>
      <c r="G65" s="60"/>
      <c r="H65" s="232">
        <v>13</v>
      </c>
      <c r="I65" s="232"/>
    </row>
    <row r="66" spans="1:9" ht="31.5">
      <c r="A66" s="822"/>
      <c r="B66" s="823"/>
      <c r="C66" s="762"/>
      <c r="D66" s="60" t="s">
        <v>690</v>
      </c>
      <c r="E66" s="480">
        <v>15</v>
      </c>
      <c r="F66" s="480">
        <v>13</v>
      </c>
      <c r="G66" s="60">
        <v>2</v>
      </c>
      <c r="H66" s="232">
        <v>15</v>
      </c>
      <c r="I66" s="232"/>
    </row>
    <row r="67" spans="1:9" ht="31.5">
      <c r="A67" s="822"/>
      <c r="B67" s="823"/>
      <c r="C67" s="762"/>
      <c r="D67" s="60" t="s">
        <v>691</v>
      </c>
      <c r="E67" s="480">
        <v>14</v>
      </c>
      <c r="F67" s="480">
        <v>14</v>
      </c>
      <c r="G67" s="60"/>
      <c r="H67" s="232">
        <v>14</v>
      </c>
      <c r="I67" s="232"/>
    </row>
    <row r="68" spans="1:9" ht="31.5">
      <c r="A68" s="822"/>
      <c r="B68" s="823"/>
      <c r="C68" s="762"/>
      <c r="D68" s="60" t="s">
        <v>692</v>
      </c>
      <c r="E68" s="480">
        <v>14</v>
      </c>
      <c r="F68" s="480">
        <v>14</v>
      </c>
      <c r="G68" s="60"/>
      <c r="H68" s="232">
        <v>14</v>
      </c>
      <c r="I68" s="232"/>
    </row>
    <row r="69" spans="1:9" ht="31.5">
      <c r="A69" s="822"/>
      <c r="B69" s="823"/>
      <c r="C69" s="762"/>
      <c r="D69" s="60" t="s">
        <v>693</v>
      </c>
      <c r="E69" s="480">
        <v>14</v>
      </c>
      <c r="F69" s="480">
        <v>14</v>
      </c>
      <c r="G69" s="60"/>
      <c r="H69" s="232">
        <v>14</v>
      </c>
      <c r="I69" s="232"/>
    </row>
    <row r="70" spans="1:9" ht="31.5">
      <c r="A70" s="822"/>
      <c r="B70" s="823"/>
      <c r="C70" s="762"/>
      <c r="D70" s="60" t="s">
        <v>694</v>
      </c>
      <c r="E70" s="480">
        <v>13</v>
      </c>
      <c r="F70" s="480">
        <v>5</v>
      </c>
      <c r="G70" s="60">
        <v>8</v>
      </c>
      <c r="H70" s="232" t="s">
        <v>118</v>
      </c>
      <c r="I70" s="232"/>
    </row>
    <row r="71" spans="1:9" ht="31.5">
      <c r="A71" s="822"/>
      <c r="B71" s="823"/>
      <c r="C71" s="762"/>
      <c r="D71" s="60" t="s">
        <v>695</v>
      </c>
      <c r="E71" s="480">
        <v>13</v>
      </c>
      <c r="F71" s="480">
        <v>13</v>
      </c>
      <c r="G71" s="60"/>
      <c r="H71" s="232">
        <v>13</v>
      </c>
      <c r="I71" s="232"/>
    </row>
    <row r="72" spans="1:9" ht="31.5">
      <c r="A72" s="822"/>
      <c r="B72" s="823"/>
      <c r="C72" s="762"/>
      <c r="D72" s="60" t="s">
        <v>696</v>
      </c>
      <c r="E72" s="480">
        <v>15</v>
      </c>
      <c r="F72" s="480">
        <v>15</v>
      </c>
      <c r="G72" s="60"/>
      <c r="H72" s="232">
        <v>15</v>
      </c>
      <c r="I72" s="232"/>
    </row>
    <row r="73" spans="1:9" ht="31.5">
      <c r="A73" s="822"/>
      <c r="B73" s="823"/>
      <c r="C73" s="762"/>
      <c r="D73" s="60" t="s">
        <v>697</v>
      </c>
      <c r="E73" s="480">
        <v>13</v>
      </c>
      <c r="F73" s="480">
        <v>13</v>
      </c>
      <c r="G73" s="60"/>
      <c r="H73" s="232">
        <v>13</v>
      </c>
      <c r="I73" s="232">
        <v>13</v>
      </c>
    </row>
    <row r="74" spans="1:9" ht="31.5">
      <c r="A74" s="822"/>
      <c r="B74" s="823"/>
      <c r="C74" s="762"/>
      <c r="D74" s="60" t="s">
        <v>698</v>
      </c>
      <c r="E74" s="480">
        <v>14</v>
      </c>
      <c r="F74" s="480">
        <v>12</v>
      </c>
      <c r="G74" s="60">
        <v>2</v>
      </c>
      <c r="H74" s="232">
        <v>14</v>
      </c>
      <c r="I74" s="232"/>
    </row>
    <row r="75" spans="1:9" ht="31.5">
      <c r="A75" s="822"/>
      <c r="B75" s="823"/>
      <c r="C75" s="762"/>
      <c r="D75" s="60" t="s">
        <v>699</v>
      </c>
      <c r="E75" s="480">
        <v>14</v>
      </c>
      <c r="F75" s="480">
        <v>14</v>
      </c>
      <c r="G75" s="60"/>
      <c r="H75" s="232">
        <v>14</v>
      </c>
      <c r="I75" s="232">
        <v>14</v>
      </c>
    </row>
    <row r="76" spans="1:9" ht="31.5">
      <c r="A76" s="822"/>
      <c r="B76" s="823"/>
      <c r="C76" s="762"/>
      <c r="D76" s="60" t="s">
        <v>700</v>
      </c>
      <c r="E76" s="480">
        <v>13</v>
      </c>
      <c r="F76" s="480">
        <v>13</v>
      </c>
      <c r="G76" s="60"/>
      <c r="H76" s="232">
        <v>13</v>
      </c>
      <c r="I76" s="232">
        <v>13</v>
      </c>
    </row>
    <row r="77" spans="1:9" ht="31.5">
      <c r="A77" s="822"/>
      <c r="B77" s="823"/>
      <c r="C77" s="762"/>
      <c r="D77" s="60" t="s">
        <v>701</v>
      </c>
      <c r="E77" s="480">
        <v>13</v>
      </c>
      <c r="F77" s="480">
        <v>13</v>
      </c>
      <c r="G77" s="60"/>
      <c r="H77" s="232" t="s">
        <v>118</v>
      </c>
      <c r="I77" s="232"/>
    </row>
    <row r="78" spans="1:9" ht="31.5">
      <c r="A78" s="822"/>
      <c r="B78" s="823"/>
      <c r="C78" s="762"/>
      <c r="D78" s="60" t="s">
        <v>702</v>
      </c>
      <c r="E78" s="480">
        <v>13</v>
      </c>
      <c r="F78" s="480">
        <v>13</v>
      </c>
      <c r="G78" s="60"/>
      <c r="H78" s="232">
        <v>13</v>
      </c>
      <c r="I78" s="232">
        <v>13</v>
      </c>
    </row>
    <row r="79" spans="1:9" ht="31.5">
      <c r="A79" s="822"/>
      <c r="B79" s="823"/>
      <c r="C79" s="762"/>
      <c r="D79" s="60" t="s">
        <v>703</v>
      </c>
      <c r="E79" s="480">
        <v>9</v>
      </c>
      <c r="F79" s="480">
        <v>9</v>
      </c>
      <c r="G79" s="60"/>
      <c r="H79" s="232" t="s">
        <v>118</v>
      </c>
      <c r="I79" s="232">
        <v>9</v>
      </c>
    </row>
    <row r="80" spans="1:9" ht="31.5">
      <c r="A80" s="822"/>
      <c r="B80" s="823"/>
      <c r="C80" s="762"/>
      <c r="D80" s="230" t="s">
        <v>704</v>
      </c>
      <c r="E80" s="481" t="s">
        <v>705</v>
      </c>
      <c r="F80" s="481" t="s">
        <v>705</v>
      </c>
      <c r="G80" s="230"/>
      <c r="H80" s="232" t="s">
        <v>118</v>
      </c>
      <c r="I80" s="232">
        <v>14</v>
      </c>
    </row>
    <row r="81" spans="1:9" ht="15.75">
      <c r="A81" s="482" t="s">
        <v>661</v>
      </c>
      <c r="B81" s="457"/>
      <c r="C81" s="483">
        <v>226</v>
      </c>
      <c r="D81" s="483">
        <v>18</v>
      </c>
      <c r="E81" s="484">
        <f>SUM(E64:E80)</f>
        <v>213</v>
      </c>
      <c r="F81" s="485">
        <v>213</v>
      </c>
      <c r="G81" s="485">
        <v>13</v>
      </c>
      <c r="H81" s="486">
        <f>SUM(H64:H80)</f>
        <v>165</v>
      </c>
      <c r="I81" s="486">
        <v>76</v>
      </c>
    </row>
    <row r="82" spans="1:9" ht="15.75">
      <c r="A82" s="703" t="s">
        <v>131</v>
      </c>
      <c r="B82" s="824">
        <v>3</v>
      </c>
      <c r="C82" s="824">
        <v>29</v>
      </c>
      <c r="D82" s="233" t="s">
        <v>655</v>
      </c>
      <c r="E82" s="60">
        <v>10</v>
      </c>
      <c r="F82" s="60">
        <v>10</v>
      </c>
      <c r="G82" s="60">
        <v>0</v>
      </c>
      <c r="H82" s="60">
        <v>10</v>
      </c>
      <c r="I82" s="60">
        <v>10</v>
      </c>
    </row>
    <row r="83" spans="1:9" ht="15.75">
      <c r="A83" s="704"/>
      <c r="B83" s="824"/>
      <c r="C83" s="824"/>
      <c r="D83" s="233" t="s">
        <v>656</v>
      </c>
      <c r="E83" s="60">
        <v>10</v>
      </c>
      <c r="F83" s="60">
        <v>10</v>
      </c>
      <c r="G83" s="60">
        <v>0</v>
      </c>
      <c r="H83" s="232">
        <v>10</v>
      </c>
      <c r="I83" s="232">
        <v>10</v>
      </c>
    </row>
    <row r="84" spans="1:9" ht="15.75">
      <c r="A84" s="705"/>
      <c r="B84" s="824"/>
      <c r="C84" s="824"/>
      <c r="D84" s="233" t="s">
        <v>657</v>
      </c>
      <c r="E84" s="60">
        <v>9</v>
      </c>
      <c r="F84" s="60">
        <v>9</v>
      </c>
      <c r="G84" s="60">
        <v>0</v>
      </c>
      <c r="H84" s="232">
        <v>9</v>
      </c>
      <c r="I84" s="232">
        <v>9</v>
      </c>
    </row>
    <row r="85" spans="1:9" ht="15.75">
      <c r="A85" s="487" t="s">
        <v>661</v>
      </c>
      <c r="B85" s="457">
        <v>3</v>
      </c>
      <c r="C85" s="457">
        <v>29</v>
      </c>
      <c r="D85" s="457">
        <v>3</v>
      </c>
      <c r="E85" s="488">
        <v>29</v>
      </c>
      <c r="F85" s="488">
        <v>29</v>
      </c>
      <c r="G85" s="488">
        <v>0</v>
      </c>
      <c r="H85" s="486">
        <v>29</v>
      </c>
      <c r="I85" s="486">
        <v>29</v>
      </c>
    </row>
    <row r="86" spans="1:9" ht="15.75">
      <c r="A86" s="703" t="s">
        <v>256</v>
      </c>
      <c r="B86" s="735">
        <v>2</v>
      </c>
      <c r="C86" s="735">
        <v>22</v>
      </c>
      <c r="D86" s="233" t="s">
        <v>655</v>
      </c>
      <c r="E86" s="60">
        <v>11</v>
      </c>
      <c r="F86" s="60">
        <v>6</v>
      </c>
      <c r="G86" s="60">
        <v>5</v>
      </c>
      <c r="H86" s="60" t="s">
        <v>118</v>
      </c>
      <c r="I86" s="60" t="s">
        <v>118</v>
      </c>
    </row>
    <row r="87" spans="1:9" ht="15.75">
      <c r="A87" s="705"/>
      <c r="B87" s="737"/>
      <c r="C87" s="737"/>
      <c r="D87" s="233" t="s">
        <v>656</v>
      </c>
      <c r="E87" s="60">
        <v>11</v>
      </c>
      <c r="F87" s="60">
        <v>6</v>
      </c>
      <c r="G87" s="60">
        <v>5</v>
      </c>
      <c r="H87" s="232">
        <v>5</v>
      </c>
      <c r="I87" s="232">
        <v>5</v>
      </c>
    </row>
    <row r="88" spans="1:9" ht="15.75">
      <c r="A88" s="482" t="s">
        <v>661</v>
      </c>
      <c r="B88" s="489">
        <v>2</v>
      </c>
      <c r="C88" s="489">
        <v>22</v>
      </c>
      <c r="D88" s="457">
        <v>2</v>
      </c>
      <c r="E88" s="488">
        <v>22</v>
      </c>
      <c r="F88" s="457">
        <v>12</v>
      </c>
      <c r="G88" s="457">
        <v>10</v>
      </c>
      <c r="H88" s="457">
        <v>5</v>
      </c>
      <c r="I88" s="457">
        <v>5</v>
      </c>
    </row>
    <row r="89" spans="1:9" ht="31.5">
      <c r="A89" s="200" t="s">
        <v>135</v>
      </c>
      <c r="B89" s="60">
        <v>1</v>
      </c>
      <c r="C89" s="60">
        <v>5</v>
      </c>
      <c r="D89" s="233" t="s">
        <v>655</v>
      </c>
      <c r="E89" s="60">
        <v>5</v>
      </c>
      <c r="F89" s="60">
        <v>5</v>
      </c>
      <c r="G89" s="60">
        <v>0</v>
      </c>
      <c r="H89" s="60">
        <v>5</v>
      </c>
      <c r="I89" s="60">
        <v>5</v>
      </c>
    </row>
    <row r="90" spans="1:9" ht="15.75">
      <c r="A90" s="482" t="s">
        <v>661</v>
      </c>
      <c r="B90" s="230">
        <v>1</v>
      </c>
      <c r="C90" s="230">
        <v>5</v>
      </c>
      <c r="D90" s="233">
        <v>1</v>
      </c>
      <c r="E90" s="60">
        <v>5</v>
      </c>
      <c r="F90" s="60">
        <v>5</v>
      </c>
      <c r="G90" s="60">
        <v>0</v>
      </c>
      <c r="H90" s="60">
        <v>5</v>
      </c>
      <c r="I90" s="60">
        <v>5</v>
      </c>
    </row>
    <row r="91" spans="1:9" ht="15.75">
      <c r="A91" s="703" t="s">
        <v>136</v>
      </c>
      <c r="B91" s="761">
        <v>2</v>
      </c>
      <c r="C91" s="761">
        <v>13</v>
      </c>
      <c r="D91" s="233" t="s">
        <v>655</v>
      </c>
      <c r="E91" s="60">
        <v>8</v>
      </c>
      <c r="F91" s="60">
        <v>5</v>
      </c>
      <c r="G91" s="60">
        <v>3</v>
      </c>
      <c r="H91" s="60">
        <v>5</v>
      </c>
      <c r="I91" s="60">
        <v>5</v>
      </c>
    </row>
    <row r="92" spans="1:9" ht="15.75">
      <c r="A92" s="705"/>
      <c r="B92" s="763"/>
      <c r="C92" s="763"/>
      <c r="D92" s="233" t="s">
        <v>656</v>
      </c>
      <c r="E92" s="60">
        <v>5</v>
      </c>
      <c r="F92" s="60">
        <v>5</v>
      </c>
      <c r="G92" s="60">
        <v>0</v>
      </c>
      <c r="H92" s="232">
        <v>5</v>
      </c>
      <c r="I92" s="232">
        <v>5</v>
      </c>
    </row>
    <row r="93" spans="1:9" ht="15.75">
      <c r="A93" s="482" t="s">
        <v>661</v>
      </c>
      <c r="B93" s="489">
        <v>3</v>
      </c>
      <c r="C93" s="489">
        <v>18</v>
      </c>
      <c r="D93" s="457">
        <v>2</v>
      </c>
      <c r="E93" s="488">
        <v>13</v>
      </c>
      <c r="F93" s="488">
        <v>10</v>
      </c>
      <c r="G93" s="488">
        <v>3</v>
      </c>
      <c r="H93" s="486">
        <v>10</v>
      </c>
      <c r="I93" s="486">
        <v>10</v>
      </c>
    </row>
    <row r="94" spans="1:9" ht="15.75">
      <c r="A94" s="703" t="s">
        <v>137</v>
      </c>
      <c r="B94" s="735">
        <v>3</v>
      </c>
      <c r="C94" s="819">
        <v>40</v>
      </c>
      <c r="D94" s="53" t="s">
        <v>655</v>
      </c>
      <c r="E94" s="490">
        <v>15</v>
      </c>
      <c r="F94" s="56">
        <v>15</v>
      </c>
      <c r="G94" s="56"/>
      <c r="H94" s="232">
        <v>14</v>
      </c>
      <c r="I94" s="232">
        <v>14</v>
      </c>
    </row>
    <row r="95" spans="1:9" ht="15.75">
      <c r="A95" s="704"/>
      <c r="B95" s="736"/>
      <c r="C95" s="821"/>
      <c r="D95" s="53" t="s">
        <v>656</v>
      </c>
      <c r="E95" s="490">
        <v>13</v>
      </c>
      <c r="F95" s="56">
        <v>11</v>
      </c>
      <c r="G95" s="56">
        <v>2</v>
      </c>
      <c r="H95" s="232">
        <v>10</v>
      </c>
      <c r="I95" s="232">
        <v>10</v>
      </c>
    </row>
    <row r="96" spans="1:9" ht="15.75">
      <c r="A96" s="705"/>
      <c r="B96" s="737"/>
      <c r="C96" s="820"/>
      <c r="D96" s="53" t="s">
        <v>657</v>
      </c>
      <c r="E96" s="490">
        <v>12</v>
      </c>
      <c r="F96" s="56">
        <v>12</v>
      </c>
      <c r="G96" s="56"/>
      <c r="H96" s="232">
        <v>7</v>
      </c>
      <c r="I96" s="232">
        <v>7</v>
      </c>
    </row>
    <row r="97" spans="1:9" ht="15.75">
      <c r="A97" s="482" t="s">
        <v>661</v>
      </c>
      <c r="B97" s="457">
        <v>3</v>
      </c>
      <c r="C97" s="483">
        <v>40</v>
      </c>
      <c r="D97" s="483">
        <v>3</v>
      </c>
      <c r="E97" s="484">
        <v>40</v>
      </c>
      <c r="F97" s="485">
        <v>38</v>
      </c>
      <c r="G97" s="485">
        <v>2</v>
      </c>
      <c r="H97" s="486">
        <v>31</v>
      </c>
      <c r="I97" s="486">
        <v>31</v>
      </c>
    </row>
    <row r="98" spans="1:9" ht="47.25">
      <c r="A98" s="222" t="s">
        <v>706</v>
      </c>
      <c r="B98" s="233">
        <v>1</v>
      </c>
      <c r="C98" s="53">
        <v>7</v>
      </c>
      <c r="D98" s="53" t="s">
        <v>655</v>
      </c>
      <c r="E98" s="490">
        <v>7</v>
      </c>
      <c r="F98" s="56">
        <v>6</v>
      </c>
      <c r="G98" s="56">
        <v>1</v>
      </c>
      <c r="H98" s="232">
        <v>7</v>
      </c>
      <c r="I98" s="232">
        <v>7</v>
      </c>
    </row>
    <row r="99" spans="1:9" ht="15.75">
      <c r="A99" s="482" t="s">
        <v>661</v>
      </c>
      <c r="B99" s="227">
        <v>1</v>
      </c>
      <c r="C99" s="455">
        <v>7</v>
      </c>
      <c r="D99" s="53">
        <v>1</v>
      </c>
      <c r="E99" s="490">
        <v>7</v>
      </c>
      <c r="F99" s="56">
        <v>6</v>
      </c>
      <c r="G99" s="56">
        <v>1</v>
      </c>
      <c r="H99" s="232">
        <v>7</v>
      </c>
      <c r="I99" s="232">
        <v>7</v>
      </c>
    </row>
    <row r="100" spans="1:9" ht="15.75">
      <c r="A100" s="703" t="s">
        <v>142</v>
      </c>
      <c r="B100" s="735">
        <v>2</v>
      </c>
      <c r="C100" s="819">
        <v>17</v>
      </c>
      <c r="D100" s="53" t="s">
        <v>655</v>
      </c>
      <c r="E100" s="490">
        <v>8</v>
      </c>
      <c r="F100" s="56">
        <v>8</v>
      </c>
      <c r="G100" s="56"/>
      <c r="H100" s="232"/>
      <c r="I100" s="232"/>
    </row>
    <row r="101" spans="1:9" ht="15.75">
      <c r="A101" s="705"/>
      <c r="B101" s="737"/>
      <c r="C101" s="820"/>
      <c r="D101" s="53" t="s">
        <v>656</v>
      </c>
      <c r="E101" s="490">
        <v>9</v>
      </c>
      <c r="F101" s="56">
        <v>9</v>
      </c>
      <c r="G101" s="56"/>
      <c r="H101" s="232"/>
      <c r="I101" s="232">
        <v>9</v>
      </c>
    </row>
    <row r="102" spans="1:9" ht="15.75">
      <c r="A102" s="482" t="s">
        <v>661</v>
      </c>
      <c r="B102" s="457">
        <v>2</v>
      </c>
      <c r="C102" s="483">
        <v>17</v>
      </c>
      <c r="D102" s="483">
        <v>2</v>
      </c>
      <c r="E102" s="484">
        <v>17</v>
      </c>
      <c r="F102" s="485">
        <v>17</v>
      </c>
      <c r="G102" s="485"/>
      <c r="H102" s="486"/>
      <c r="I102" s="486">
        <v>9</v>
      </c>
    </row>
    <row r="103" spans="1:9" ht="15.75">
      <c r="A103" s="703" t="s">
        <v>140</v>
      </c>
      <c r="B103" s="761">
        <v>3</v>
      </c>
      <c r="C103" s="812">
        <v>42</v>
      </c>
      <c r="D103" s="56" t="s">
        <v>707</v>
      </c>
      <c r="E103" s="490">
        <v>12</v>
      </c>
      <c r="F103" s="56">
        <v>9</v>
      </c>
      <c r="G103" s="56">
        <v>3</v>
      </c>
      <c r="H103" s="232">
        <v>12</v>
      </c>
      <c r="I103" s="232">
        <v>9</v>
      </c>
    </row>
    <row r="104" spans="1:9" ht="15.75">
      <c r="A104" s="704"/>
      <c r="B104" s="762"/>
      <c r="C104" s="813"/>
      <c r="D104" s="56" t="s">
        <v>708</v>
      </c>
      <c r="E104" s="490">
        <v>16</v>
      </c>
      <c r="F104" s="56">
        <v>15</v>
      </c>
      <c r="G104" s="56">
        <v>1</v>
      </c>
      <c r="H104" s="232">
        <v>16</v>
      </c>
      <c r="I104" s="232">
        <v>15</v>
      </c>
    </row>
    <row r="105" spans="1:9" ht="15.75">
      <c r="A105" s="705"/>
      <c r="B105" s="763"/>
      <c r="C105" s="818"/>
      <c r="D105" s="56" t="s">
        <v>709</v>
      </c>
      <c r="E105" s="490">
        <v>14</v>
      </c>
      <c r="F105" s="56">
        <v>9</v>
      </c>
      <c r="G105" s="56">
        <v>5</v>
      </c>
      <c r="H105" s="232">
        <v>14</v>
      </c>
      <c r="I105" s="232">
        <v>9</v>
      </c>
    </row>
    <row r="106" spans="1:9" ht="15.75">
      <c r="A106" s="482" t="s">
        <v>661</v>
      </c>
      <c r="B106" s="457">
        <v>3</v>
      </c>
      <c r="C106" s="483">
        <v>42</v>
      </c>
      <c r="D106" s="483">
        <v>3</v>
      </c>
      <c r="E106" s="484">
        <f>SUM(E102:E104)</f>
        <v>45</v>
      </c>
      <c r="F106" s="485">
        <f>SUM(F102:F104)</f>
        <v>41</v>
      </c>
      <c r="G106" s="485">
        <f>SUM(G102:G104)</f>
        <v>4</v>
      </c>
      <c r="H106" s="486">
        <f>SUM(H102:H104)</f>
        <v>28</v>
      </c>
      <c r="I106" s="486">
        <f>SUM(I102:I104)</f>
        <v>33</v>
      </c>
    </row>
    <row r="107" spans="1:9" ht="15.75">
      <c r="A107" s="703" t="s">
        <v>284</v>
      </c>
      <c r="B107" s="735">
        <v>2</v>
      </c>
      <c r="C107" s="819">
        <v>29</v>
      </c>
      <c r="D107" s="53" t="s">
        <v>710</v>
      </c>
      <c r="E107" s="490">
        <v>17</v>
      </c>
      <c r="F107" s="56">
        <v>16</v>
      </c>
      <c r="G107" s="56">
        <v>1</v>
      </c>
      <c r="H107" s="232">
        <v>0</v>
      </c>
      <c r="I107" s="232">
        <v>1</v>
      </c>
    </row>
    <row r="108" spans="1:9" ht="15.75">
      <c r="A108" s="705"/>
      <c r="B108" s="737"/>
      <c r="C108" s="820"/>
      <c r="D108" s="53" t="s">
        <v>711</v>
      </c>
      <c r="E108" s="490">
        <v>12</v>
      </c>
      <c r="F108" s="56">
        <v>12</v>
      </c>
      <c r="G108" s="56">
        <v>0</v>
      </c>
      <c r="H108" s="232">
        <v>0</v>
      </c>
      <c r="I108" s="232">
        <v>3</v>
      </c>
    </row>
    <row r="109" spans="1:9" ht="15.75">
      <c r="A109" s="482" t="s">
        <v>661</v>
      </c>
      <c r="B109" s="457">
        <v>2</v>
      </c>
      <c r="C109" s="483">
        <v>29</v>
      </c>
      <c r="D109" s="483">
        <v>2</v>
      </c>
      <c r="E109" s="484">
        <v>29</v>
      </c>
      <c r="F109" s="485">
        <v>28</v>
      </c>
      <c r="G109" s="485">
        <v>1</v>
      </c>
      <c r="H109" s="486">
        <v>0</v>
      </c>
      <c r="I109" s="486">
        <v>4</v>
      </c>
    </row>
    <row r="110" spans="1:9" ht="18.75">
      <c r="A110" s="492" t="s">
        <v>95</v>
      </c>
      <c r="B110" s="492">
        <f>B109+B106+B102+B98+B94+B91+B89+B86+B85+B63</f>
        <v>37</v>
      </c>
      <c r="C110" s="492">
        <f>C109+C106+C102+C98+C94+C91+C89+C86+C85+C81</f>
        <v>430</v>
      </c>
      <c r="D110" s="492"/>
      <c r="E110" s="492">
        <f>E109+E106+E102+E98+E97+E93+E89+E85+E81+E88</f>
        <v>420</v>
      </c>
      <c r="F110" s="492">
        <f>F109+F106+F102+F98+F97+F93+F89+F88+F85+F81</f>
        <v>399</v>
      </c>
      <c r="G110" s="492">
        <f>G109+G106+G98+G97+G93+G89+G88+G85+G81</f>
        <v>34</v>
      </c>
      <c r="H110" s="492">
        <f>H109+H106+H98+H97+H93+H89+H88+H85+H81</f>
        <v>280</v>
      </c>
      <c r="I110" s="492">
        <f>I109+I106+I102+I98+I97+I93+I89+I88+I85+I81</f>
        <v>209</v>
      </c>
    </row>
    <row r="111" spans="1:9" ht="33" customHeight="1">
      <c r="A111" s="788" t="s">
        <v>144</v>
      </c>
      <c r="B111" s="788"/>
      <c r="C111" s="788"/>
      <c r="D111" s="788"/>
      <c r="E111" s="788"/>
      <c r="F111" s="788"/>
      <c r="G111" s="788"/>
      <c r="H111" s="788"/>
      <c r="I111" s="789"/>
    </row>
    <row r="112" spans="1:9" ht="47.25">
      <c r="A112" s="200" t="s">
        <v>145</v>
      </c>
      <c r="B112" s="230">
        <v>1</v>
      </c>
      <c r="C112" s="230">
        <v>15</v>
      </c>
      <c r="D112" s="60" t="s">
        <v>655</v>
      </c>
      <c r="E112" s="234">
        <v>15</v>
      </c>
      <c r="F112" s="60">
        <v>15</v>
      </c>
      <c r="G112" s="60">
        <v>0</v>
      </c>
      <c r="H112" s="230">
        <v>0</v>
      </c>
      <c r="I112" s="230">
        <v>15</v>
      </c>
    </row>
    <row r="113" spans="1:9" ht="47.25">
      <c r="A113" s="200" t="s">
        <v>146</v>
      </c>
      <c r="B113" s="227">
        <v>1</v>
      </c>
      <c r="C113" s="227">
        <v>16</v>
      </c>
      <c r="D113" s="233" t="s">
        <v>655</v>
      </c>
      <c r="E113" s="60">
        <v>16</v>
      </c>
      <c r="F113" s="60">
        <v>16</v>
      </c>
      <c r="G113" s="60">
        <v>0</v>
      </c>
      <c r="H113" s="60">
        <v>16</v>
      </c>
      <c r="I113" s="60">
        <v>16</v>
      </c>
    </row>
    <row r="114" spans="1:9" ht="47.25">
      <c r="A114" s="220" t="s">
        <v>149</v>
      </c>
      <c r="B114" s="227">
        <v>1</v>
      </c>
      <c r="C114" s="227">
        <v>15</v>
      </c>
      <c r="D114" s="233" t="s">
        <v>655</v>
      </c>
      <c r="E114" s="60">
        <v>15</v>
      </c>
      <c r="F114" s="60">
        <v>12</v>
      </c>
      <c r="G114" s="60">
        <v>3</v>
      </c>
      <c r="H114" s="60" t="s">
        <v>118</v>
      </c>
      <c r="I114" s="60" t="s">
        <v>118</v>
      </c>
    </row>
    <row r="115" spans="1:9" ht="15.75">
      <c r="A115" s="703" t="s">
        <v>258</v>
      </c>
      <c r="B115" s="735">
        <v>2</v>
      </c>
      <c r="C115" s="735">
        <v>15</v>
      </c>
      <c r="D115" s="233" t="s">
        <v>655</v>
      </c>
      <c r="E115" s="60">
        <v>11</v>
      </c>
      <c r="F115" s="60">
        <v>8</v>
      </c>
      <c r="G115" s="60">
        <v>3</v>
      </c>
      <c r="H115" s="60">
        <v>11</v>
      </c>
      <c r="I115" s="60">
        <v>11</v>
      </c>
    </row>
    <row r="116" spans="1:9" ht="15.75">
      <c r="A116" s="705"/>
      <c r="B116" s="736"/>
      <c r="C116" s="736"/>
      <c r="D116" s="233" t="s">
        <v>656</v>
      </c>
      <c r="E116" s="60">
        <v>4</v>
      </c>
      <c r="F116" s="60">
        <v>4</v>
      </c>
      <c r="G116" s="60">
        <v>0</v>
      </c>
      <c r="H116" s="232">
        <v>4</v>
      </c>
      <c r="I116" s="232">
        <v>4</v>
      </c>
    </row>
    <row r="117" spans="1:9" ht="31.5">
      <c r="A117" s="422" t="s">
        <v>151</v>
      </c>
      <c r="B117" s="227">
        <v>1</v>
      </c>
      <c r="C117" s="227">
        <v>6</v>
      </c>
      <c r="D117" s="233" t="s">
        <v>655</v>
      </c>
      <c r="E117" s="60">
        <v>6</v>
      </c>
      <c r="F117" s="60">
        <v>6</v>
      </c>
      <c r="G117" s="60">
        <v>0</v>
      </c>
      <c r="H117" s="60">
        <v>6</v>
      </c>
      <c r="I117" s="60">
        <v>6</v>
      </c>
    </row>
    <row r="118" spans="1:9" ht="15.75">
      <c r="A118" s="703" t="s">
        <v>259</v>
      </c>
      <c r="B118" s="735">
        <v>3</v>
      </c>
      <c r="C118" s="735">
        <v>21</v>
      </c>
      <c r="D118" s="233" t="s">
        <v>655</v>
      </c>
      <c r="E118" s="60">
        <v>7</v>
      </c>
      <c r="F118" s="60">
        <v>7</v>
      </c>
      <c r="G118" s="60">
        <v>0</v>
      </c>
      <c r="H118" s="60">
        <v>7</v>
      </c>
      <c r="I118" s="60">
        <v>7</v>
      </c>
    </row>
    <row r="119" spans="1:9" ht="15.75">
      <c r="A119" s="704"/>
      <c r="B119" s="736"/>
      <c r="C119" s="736"/>
      <c r="D119" s="233" t="s">
        <v>656</v>
      </c>
      <c r="E119" s="60">
        <v>9</v>
      </c>
      <c r="F119" s="60">
        <v>3</v>
      </c>
      <c r="G119" s="60">
        <v>6</v>
      </c>
      <c r="H119" s="232">
        <v>3</v>
      </c>
      <c r="I119" s="232">
        <v>3</v>
      </c>
    </row>
    <row r="120" spans="1:9" ht="15.75">
      <c r="A120" s="705"/>
      <c r="B120" s="736"/>
      <c r="C120" s="736"/>
      <c r="D120" s="233" t="s">
        <v>657</v>
      </c>
      <c r="E120" s="60">
        <v>5</v>
      </c>
      <c r="F120" s="60">
        <v>5</v>
      </c>
      <c r="G120" s="60">
        <v>0</v>
      </c>
      <c r="H120" s="232">
        <v>5</v>
      </c>
      <c r="I120" s="232">
        <v>5</v>
      </c>
    </row>
    <row r="121" spans="1:9" ht="47.25">
      <c r="A121" s="224" t="s">
        <v>747</v>
      </c>
      <c r="B121" s="227">
        <v>1</v>
      </c>
      <c r="C121" s="227">
        <v>16</v>
      </c>
      <c r="D121" s="233" t="s">
        <v>655</v>
      </c>
      <c r="E121" s="60">
        <v>16</v>
      </c>
      <c r="F121" s="60">
        <v>16</v>
      </c>
      <c r="G121" s="60" t="s">
        <v>118</v>
      </c>
      <c r="H121" s="60">
        <v>16</v>
      </c>
      <c r="I121" s="60">
        <v>16</v>
      </c>
    </row>
    <row r="122" spans="1:9" ht="78.75">
      <c r="A122" s="703" t="s">
        <v>748</v>
      </c>
      <c r="B122" s="735">
        <v>3</v>
      </c>
      <c r="C122" s="735">
        <v>25</v>
      </c>
      <c r="D122" s="10" t="s">
        <v>749</v>
      </c>
      <c r="E122" s="60">
        <v>12</v>
      </c>
      <c r="F122" s="60">
        <v>12</v>
      </c>
      <c r="G122" s="60">
        <v>0</v>
      </c>
      <c r="H122" s="60">
        <v>12</v>
      </c>
      <c r="I122" s="60">
        <v>12</v>
      </c>
    </row>
    <row r="123" spans="1:9" ht="126">
      <c r="A123" s="704"/>
      <c r="B123" s="736"/>
      <c r="C123" s="736"/>
      <c r="D123" s="206" t="s">
        <v>750</v>
      </c>
      <c r="E123" s="60">
        <v>12</v>
      </c>
      <c r="F123" s="60">
        <v>12</v>
      </c>
      <c r="G123" s="60">
        <v>0</v>
      </c>
      <c r="H123" s="232">
        <v>12</v>
      </c>
      <c r="I123" s="232">
        <v>12</v>
      </c>
    </row>
    <row r="124" spans="1:9" ht="15">
      <c r="A124" s="704"/>
      <c r="B124" s="736"/>
      <c r="C124" s="736"/>
      <c r="D124" s="754" t="s">
        <v>751</v>
      </c>
      <c r="E124" s="761">
        <v>1</v>
      </c>
      <c r="F124" s="761">
        <v>1</v>
      </c>
      <c r="G124" s="761">
        <v>0</v>
      </c>
      <c r="H124" s="761">
        <v>1</v>
      </c>
      <c r="I124" s="761">
        <v>1</v>
      </c>
    </row>
    <row r="125" spans="1:9" ht="15">
      <c r="A125" s="705"/>
      <c r="B125" s="737"/>
      <c r="C125" s="737"/>
      <c r="D125" s="817"/>
      <c r="E125" s="790"/>
      <c r="F125" s="790"/>
      <c r="G125" s="790"/>
      <c r="H125" s="790"/>
      <c r="I125" s="790"/>
    </row>
    <row r="126" spans="1:9" ht="47.25">
      <c r="A126" s="200" t="s">
        <v>752</v>
      </c>
      <c r="B126" s="227">
        <v>1</v>
      </c>
      <c r="C126" s="227">
        <v>17</v>
      </c>
      <c r="D126" s="62" t="s">
        <v>753</v>
      </c>
      <c r="E126" s="60">
        <v>16</v>
      </c>
      <c r="F126" s="60">
        <v>16</v>
      </c>
      <c r="G126" s="60"/>
      <c r="H126" s="60">
        <v>17</v>
      </c>
      <c r="I126" s="60">
        <v>17</v>
      </c>
    </row>
    <row r="127" spans="1:9" ht="15.75">
      <c r="A127" s="754" t="s">
        <v>261</v>
      </c>
      <c r="B127" s="815"/>
      <c r="C127" s="815"/>
      <c r="D127" s="6" t="s">
        <v>655</v>
      </c>
      <c r="E127" s="60">
        <v>21</v>
      </c>
      <c r="F127" s="60">
        <v>6</v>
      </c>
      <c r="G127" s="60">
        <v>15</v>
      </c>
      <c r="H127" s="60">
        <v>0</v>
      </c>
      <c r="I127" s="60">
        <v>6</v>
      </c>
    </row>
    <row r="128" spans="1:9" ht="15.75">
      <c r="A128" s="755"/>
      <c r="B128" s="816"/>
      <c r="C128" s="816"/>
      <c r="D128" s="6" t="s">
        <v>656</v>
      </c>
      <c r="E128" s="60">
        <v>10</v>
      </c>
      <c r="F128" s="60">
        <v>6</v>
      </c>
      <c r="G128" s="60">
        <v>4</v>
      </c>
      <c r="H128" s="232">
        <v>0</v>
      </c>
      <c r="I128" s="232">
        <v>6</v>
      </c>
    </row>
    <row r="129" spans="1:9" ht="18.75">
      <c r="A129" s="492" t="s">
        <v>95</v>
      </c>
      <c r="B129" s="492">
        <v>14</v>
      </c>
      <c r="C129" s="492">
        <v>146</v>
      </c>
      <c r="D129" s="492"/>
      <c r="E129" s="492">
        <v>176</v>
      </c>
      <c r="F129" s="492">
        <v>145</v>
      </c>
      <c r="G129" s="492">
        <v>31</v>
      </c>
      <c r="H129" s="492">
        <v>110</v>
      </c>
      <c r="I129" s="492">
        <v>137</v>
      </c>
    </row>
    <row r="130" spans="1:9" ht="35.25" customHeight="1">
      <c r="A130" s="788" t="s">
        <v>156</v>
      </c>
      <c r="B130" s="788"/>
      <c r="C130" s="788"/>
      <c r="D130" s="788"/>
      <c r="E130" s="788"/>
      <c r="F130" s="788"/>
      <c r="G130" s="788"/>
      <c r="H130" s="788"/>
      <c r="I130" s="789"/>
    </row>
    <row r="131" spans="1:9" ht="78.75">
      <c r="A131" s="200" t="s">
        <v>168</v>
      </c>
      <c r="B131" s="233">
        <v>1</v>
      </c>
      <c r="C131" s="233">
        <v>10</v>
      </c>
      <c r="D131" s="233" t="s">
        <v>655</v>
      </c>
      <c r="E131" s="60">
        <v>10</v>
      </c>
      <c r="F131" s="60">
        <v>10</v>
      </c>
      <c r="G131" s="60">
        <v>0</v>
      </c>
      <c r="H131" s="60">
        <v>10</v>
      </c>
      <c r="I131" s="60">
        <v>10</v>
      </c>
    </row>
    <row r="132" spans="1:9" ht="47.25">
      <c r="A132" s="210" t="s">
        <v>161</v>
      </c>
      <c r="B132" s="502">
        <v>1</v>
      </c>
      <c r="C132" s="502">
        <v>16</v>
      </c>
      <c r="D132" s="89" t="s">
        <v>655</v>
      </c>
      <c r="E132" s="90">
        <v>16</v>
      </c>
      <c r="F132" s="90">
        <v>14</v>
      </c>
      <c r="G132" s="90">
        <v>2</v>
      </c>
      <c r="H132" s="90">
        <v>16</v>
      </c>
      <c r="I132" s="90">
        <v>1</v>
      </c>
    </row>
    <row r="133" spans="1:9" ht="47.25">
      <c r="A133" s="225" t="s">
        <v>455</v>
      </c>
      <c r="B133" s="502">
        <v>1</v>
      </c>
      <c r="C133" s="502">
        <v>13</v>
      </c>
      <c r="D133" s="89" t="s">
        <v>655</v>
      </c>
      <c r="E133" s="90">
        <v>12</v>
      </c>
      <c r="F133" s="90">
        <v>13</v>
      </c>
      <c r="G133" s="90">
        <v>0</v>
      </c>
      <c r="H133" s="90">
        <v>13</v>
      </c>
      <c r="I133" s="90">
        <v>1</v>
      </c>
    </row>
    <row r="134" spans="1:9" ht="47.25">
      <c r="A134" s="220" t="s">
        <v>164</v>
      </c>
      <c r="B134" s="227">
        <v>0</v>
      </c>
      <c r="C134" s="227">
        <v>0</v>
      </c>
      <c r="D134" s="233" t="s">
        <v>655</v>
      </c>
      <c r="E134" s="60">
        <v>0</v>
      </c>
      <c r="F134" s="60">
        <v>0</v>
      </c>
      <c r="G134" s="60">
        <v>0</v>
      </c>
      <c r="H134" s="60">
        <v>0</v>
      </c>
      <c r="I134" s="60">
        <v>0</v>
      </c>
    </row>
    <row r="135" spans="1:9" ht="15.75">
      <c r="A135" s="703" t="s">
        <v>170</v>
      </c>
      <c r="B135" s="227">
        <v>2</v>
      </c>
      <c r="C135" s="227">
        <v>16</v>
      </c>
      <c r="D135" s="233" t="s">
        <v>655</v>
      </c>
      <c r="E135" s="60">
        <v>8</v>
      </c>
      <c r="F135" s="60">
        <v>8</v>
      </c>
      <c r="G135" s="60"/>
      <c r="H135" s="60">
        <v>8</v>
      </c>
      <c r="I135" s="60">
        <v>8</v>
      </c>
    </row>
    <row r="136" spans="1:9" ht="16.5" thickBot="1">
      <c r="A136" s="814"/>
      <c r="B136" s="228"/>
      <c r="C136" s="228"/>
      <c r="D136" s="227" t="s">
        <v>656</v>
      </c>
      <c r="E136" s="230">
        <v>8</v>
      </c>
      <c r="F136" s="230">
        <v>8</v>
      </c>
      <c r="G136" s="230"/>
      <c r="H136" s="231">
        <v>8</v>
      </c>
      <c r="I136" s="231">
        <v>8</v>
      </c>
    </row>
    <row r="137" spans="1:9" ht="17.25" thickBot="1" thickTop="1">
      <c r="A137" s="504" t="s">
        <v>110</v>
      </c>
      <c r="B137" s="504">
        <v>2</v>
      </c>
      <c r="C137" s="504">
        <v>16</v>
      </c>
      <c r="D137" s="504"/>
      <c r="E137" s="503">
        <v>16</v>
      </c>
      <c r="F137" s="503">
        <v>16</v>
      </c>
      <c r="G137" s="503"/>
      <c r="H137" s="503">
        <v>16</v>
      </c>
      <c r="I137" s="503">
        <v>16</v>
      </c>
    </row>
    <row r="138" spans="1:9" ht="32.25" thickTop="1">
      <c r="A138" s="222" t="s">
        <v>166</v>
      </c>
      <c r="B138" s="228">
        <v>0</v>
      </c>
      <c r="C138" s="228">
        <v>0</v>
      </c>
      <c r="D138" s="229" t="s">
        <v>655</v>
      </c>
      <c r="E138" s="232">
        <v>0</v>
      </c>
      <c r="F138" s="232">
        <v>0</v>
      </c>
      <c r="G138" s="232">
        <v>0</v>
      </c>
      <c r="H138" s="232">
        <v>0</v>
      </c>
      <c r="I138" s="232">
        <v>0</v>
      </c>
    </row>
    <row r="139" spans="1:9" ht="78.75">
      <c r="A139" s="200" t="s">
        <v>167</v>
      </c>
      <c r="B139" s="233">
        <v>0</v>
      </c>
      <c r="C139" s="233">
        <v>0</v>
      </c>
      <c r="D139" s="233">
        <v>0</v>
      </c>
      <c r="E139" s="233">
        <v>0</v>
      </c>
      <c r="F139" s="233">
        <v>0</v>
      </c>
      <c r="G139" s="233">
        <v>0</v>
      </c>
      <c r="H139" s="233">
        <v>0</v>
      </c>
      <c r="I139" s="233">
        <v>0</v>
      </c>
    </row>
    <row r="140" spans="1:9" ht="47.25">
      <c r="A140" s="200" t="s">
        <v>171</v>
      </c>
      <c r="B140" s="227">
        <v>1</v>
      </c>
      <c r="C140" s="227">
        <v>8</v>
      </c>
      <c r="D140" s="233" t="s">
        <v>655</v>
      </c>
      <c r="E140" s="60">
        <v>7</v>
      </c>
      <c r="F140" s="60">
        <v>6</v>
      </c>
      <c r="G140" s="60">
        <v>1</v>
      </c>
      <c r="H140" s="60">
        <v>0</v>
      </c>
      <c r="I140" s="60">
        <v>1</v>
      </c>
    </row>
    <row r="141" spans="1:9" ht="18.75">
      <c r="A141" s="492" t="s">
        <v>95</v>
      </c>
      <c r="B141" s="458">
        <f>SUM(B131+B132+B133+B134+B137+B138+B139+B140)</f>
        <v>6</v>
      </c>
      <c r="C141" s="458">
        <f aca="true" t="shared" si="0" ref="C141:I141">SUM(C131+C132+C133+C134+C137+C138+C139+C140)</f>
        <v>63</v>
      </c>
      <c r="D141" s="458"/>
      <c r="E141" s="458">
        <f t="shared" si="0"/>
        <v>61</v>
      </c>
      <c r="F141" s="458">
        <f t="shared" si="0"/>
        <v>59</v>
      </c>
      <c r="G141" s="458">
        <f t="shared" si="0"/>
        <v>3</v>
      </c>
      <c r="H141" s="458">
        <f t="shared" si="0"/>
        <v>55</v>
      </c>
      <c r="I141" s="458">
        <f t="shared" si="0"/>
        <v>29</v>
      </c>
    </row>
    <row r="142" spans="1:9" ht="33.75" customHeight="1">
      <c r="A142" s="788" t="s">
        <v>172</v>
      </c>
      <c r="B142" s="788"/>
      <c r="C142" s="788"/>
      <c r="D142" s="788"/>
      <c r="E142" s="788"/>
      <c r="F142" s="788"/>
      <c r="G142" s="788"/>
      <c r="H142" s="788"/>
      <c r="I142" s="789"/>
    </row>
    <row r="143" spans="1:9" ht="15.75">
      <c r="A143" s="711" t="s">
        <v>292</v>
      </c>
      <c r="B143" s="800">
        <v>4</v>
      </c>
      <c r="C143" s="800">
        <v>34</v>
      </c>
      <c r="D143" s="89" t="s">
        <v>655</v>
      </c>
      <c r="E143" s="90">
        <v>9</v>
      </c>
      <c r="F143" s="90">
        <v>9</v>
      </c>
      <c r="G143" s="90"/>
      <c r="H143" s="90">
        <v>9</v>
      </c>
      <c r="I143" s="90">
        <v>9</v>
      </c>
    </row>
    <row r="144" spans="1:9" ht="15.75">
      <c r="A144" s="712"/>
      <c r="B144" s="801"/>
      <c r="C144" s="801"/>
      <c r="D144" s="89" t="s">
        <v>656</v>
      </c>
      <c r="E144" s="90">
        <v>9</v>
      </c>
      <c r="F144" s="90">
        <v>8</v>
      </c>
      <c r="G144" s="90">
        <v>1</v>
      </c>
      <c r="H144" s="309">
        <v>8</v>
      </c>
      <c r="I144" s="309">
        <v>8</v>
      </c>
    </row>
    <row r="145" spans="1:9" ht="15.75">
      <c r="A145" s="712"/>
      <c r="B145" s="801"/>
      <c r="C145" s="801"/>
      <c r="D145" s="90" t="s">
        <v>657</v>
      </c>
      <c r="E145" s="90">
        <v>7</v>
      </c>
      <c r="F145" s="90">
        <v>7</v>
      </c>
      <c r="G145" s="90">
        <v>0</v>
      </c>
      <c r="H145" s="309">
        <v>7</v>
      </c>
      <c r="I145" s="309">
        <v>7</v>
      </c>
    </row>
    <row r="146" spans="1:9" ht="15.75">
      <c r="A146" s="713"/>
      <c r="B146" s="802"/>
      <c r="C146" s="802"/>
      <c r="D146" s="89" t="s">
        <v>658</v>
      </c>
      <c r="E146" s="90">
        <v>9</v>
      </c>
      <c r="F146" s="90">
        <v>7</v>
      </c>
      <c r="G146" s="90">
        <v>2</v>
      </c>
      <c r="H146" s="309"/>
      <c r="I146" s="309"/>
    </row>
    <row r="147" spans="1:9" ht="15.75">
      <c r="A147" s="536" t="s">
        <v>661</v>
      </c>
      <c r="B147" s="533">
        <f>SUM(B143)</f>
        <v>4</v>
      </c>
      <c r="C147" s="533">
        <f>SUM(C143)</f>
        <v>34</v>
      </c>
      <c r="D147" s="516">
        <v>4</v>
      </c>
      <c r="E147" s="534">
        <v>34</v>
      </c>
      <c r="F147" s="534">
        <v>31</v>
      </c>
      <c r="G147" s="534">
        <v>3</v>
      </c>
      <c r="H147" s="535">
        <v>24</v>
      </c>
      <c r="I147" s="535">
        <v>34</v>
      </c>
    </row>
    <row r="148" spans="1:9" ht="15.75">
      <c r="A148" s="711" t="s">
        <v>293</v>
      </c>
      <c r="B148" s="735">
        <v>4</v>
      </c>
      <c r="C148" s="812">
        <v>29</v>
      </c>
      <c r="D148" s="233" t="s">
        <v>707</v>
      </c>
      <c r="E148" s="60">
        <v>7</v>
      </c>
      <c r="F148" s="60">
        <v>7</v>
      </c>
      <c r="G148" s="60">
        <v>0</v>
      </c>
      <c r="H148" s="60">
        <v>0</v>
      </c>
      <c r="I148" s="60">
        <v>8</v>
      </c>
    </row>
    <row r="149" spans="1:9" ht="15.75">
      <c r="A149" s="712"/>
      <c r="B149" s="736"/>
      <c r="C149" s="813"/>
      <c r="D149" s="233" t="s">
        <v>708</v>
      </c>
      <c r="E149" s="60">
        <v>6</v>
      </c>
      <c r="F149" s="60">
        <v>6</v>
      </c>
      <c r="G149" s="60">
        <v>0</v>
      </c>
      <c r="H149" s="232">
        <v>0</v>
      </c>
      <c r="I149" s="232">
        <v>6</v>
      </c>
    </row>
    <row r="150" spans="1:9" ht="15.75">
      <c r="A150" s="712"/>
      <c r="B150" s="736"/>
      <c r="C150" s="813"/>
      <c r="D150" s="233" t="s">
        <v>786</v>
      </c>
      <c r="E150" s="60">
        <v>6</v>
      </c>
      <c r="F150" s="60">
        <v>6</v>
      </c>
      <c r="G150" s="60">
        <v>0</v>
      </c>
      <c r="H150" s="232">
        <v>0</v>
      </c>
      <c r="I150" s="232">
        <v>6</v>
      </c>
    </row>
    <row r="151" spans="1:9" ht="15.75">
      <c r="A151" s="713"/>
      <c r="B151" s="737"/>
      <c r="C151" s="491"/>
      <c r="D151" s="233" t="s">
        <v>658</v>
      </c>
      <c r="E151" s="60">
        <v>8</v>
      </c>
      <c r="F151" s="60">
        <v>8</v>
      </c>
      <c r="G151" s="60">
        <v>0</v>
      </c>
      <c r="H151" s="232">
        <v>0</v>
      </c>
      <c r="I151" s="232">
        <v>9</v>
      </c>
    </row>
    <row r="152" spans="1:9" ht="15.75">
      <c r="A152" s="536" t="s">
        <v>661</v>
      </c>
      <c r="B152" s="541">
        <f>SUM(B148)</f>
        <v>4</v>
      </c>
      <c r="C152" s="541">
        <f>SUM(C148)</f>
        <v>29</v>
      </c>
      <c r="D152" s="457">
        <v>4</v>
      </c>
      <c r="E152" s="488">
        <f>SUM(E148:E151)</f>
        <v>27</v>
      </c>
      <c r="F152" s="488">
        <f>SUM(F148:F151)</f>
        <v>27</v>
      </c>
      <c r="G152" s="488">
        <f>SUM(G148:G151)</f>
        <v>0</v>
      </c>
      <c r="H152" s="488">
        <f>SUM(H148:H151)</f>
        <v>0</v>
      </c>
      <c r="I152" s="488">
        <f>SUM(I148:I151)</f>
        <v>29</v>
      </c>
    </row>
    <row r="153" spans="1:9" ht="15.75">
      <c r="A153" s="711" t="s">
        <v>185</v>
      </c>
      <c r="B153" s="735">
        <v>6</v>
      </c>
      <c r="C153" s="735">
        <f>F159+G159</f>
        <v>53</v>
      </c>
      <c r="D153" s="233" t="s">
        <v>655</v>
      </c>
      <c r="E153" s="60">
        <v>10</v>
      </c>
      <c r="F153" s="60">
        <v>12</v>
      </c>
      <c r="G153" s="60">
        <v>1</v>
      </c>
      <c r="H153" s="60">
        <v>12</v>
      </c>
      <c r="I153" s="60">
        <v>12</v>
      </c>
    </row>
    <row r="154" spans="1:9" ht="15.75">
      <c r="A154" s="712"/>
      <c r="B154" s="736"/>
      <c r="C154" s="736"/>
      <c r="D154" s="233" t="s">
        <v>656</v>
      </c>
      <c r="E154" s="60">
        <v>7</v>
      </c>
      <c r="F154" s="60">
        <v>8</v>
      </c>
      <c r="G154" s="60">
        <v>1</v>
      </c>
      <c r="H154" s="232">
        <v>8</v>
      </c>
      <c r="I154" s="232">
        <v>8</v>
      </c>
    </row>
    <row r="155" spans="1:9" ht="15.75">
      <c r="A155" s="712"/>
      <c r="B155" s="736"/>
      <c r="C155" s="736"/>
      <c r="D155" s="233" t="s">
        <v>657</v>
      </c>
      <c r="E155" s="60">
        <v>7</v>
      </c>
      <c r="F155" s="60">
        <v>8</v>
      </c>
      <c r="G155" s="60">
        <v>1</v>
      </c>
      <c r="H155" s="232">
        <v>8</v>
      </c>
      <c r="I155" s="232">
        <v>8</v>
      </c>
    </row>
    <row r="156" spans="1:9" ht="15.75">
      <c r="A156" s="712"/>
      <c r="B156" s="736"/>
      <c r="C156" s="736"/>
      <c r="D156" s="233" t="s">
        <v>658</v>
      </c>
      <c r="E156" s="60">
        <v>8</v>
      </c>
      <c r="F156" s="60">
        <v>9</v>
      </c>
      <c r="G156" s="60">
        <v>0</v>
      </c>
      <c r="H156" s="232">
        <v>9</v>
      </c>
      <c r="I156" s="232">
        <v>9</v>
      </c>
    </row>
    <row r="157" spans="1:9" ht="15.75">
      <c r="A157" s="712"/>
      <c r="B157" s="736"/>
      <c r="C157" s="736"/>
      <c r="D157" s="233" t="s">
        <v>659</v>
      </c>
      <c r="E157" s="60">
        <v>5</v>
      </c>
      <c r="F157" s="60">
        <v>6</v>
      </c>
      <c r="G157" s="60">
        <v>0</v>
      </c>
      <c r="H157" s="232">
        <v>6</v>
      </c>
      <c r="I157" s="232">
        <v>6</v>
      </c>
    </row>
    <row r="158" spans="1:9" ht="15.75">
      <c r="A158" s="713"/>
      <c r="B158" s="737"/>
      <c r="C158" s="737"/>
      <c r="D158" s="233" t="s">
        <v>660</v>
      </c>
      <c r="E158" s="60">
        <v>6</v>
      </c>
      <c r="F158" s="60">
        <v>7</v>
      </c>
      <c r="G158" s="60">
        <v>0</v>
      </c>
      <c r="H158" s="232">
        <v>7</v>
      </c>
      <c r="I158" s="232">
        <v>7</v>
      </c>
    </row>
    <row r="159" spans="1:9" ht="15.75">
      <c r="A159" s="536" t="s">
        <v>661</v>
      </c>
      <c r="B159" s="489">
        <f>SUM(B153)</f>
        <v>6</v>
      </c>
      <c r="C159" s="489">
        <f>SUM(C153)</f>
        <v>53</v>
      </c>
      <c r="D159" s="457">
        <v>6</v>
      </c>
      <c r="E159" s="488">
        <f>SUM(E153:E158)</f>
        <v>43</v>
      </c>
      <c r="F159" s="488">
        <f>SUM(F153:F158)</f>
        <v>50</v>
      </c>
      <c r="G159" s="488">
        <f>SUM(G153:G158)</f>
        <v>3</v>
      </c>
      <c r="H159" s="488">
        <f>SUM(H153:H158)</f>
        <v>50</v>
      </c>
      <c r="I159" s="488">
        <f>SUM(I153:I158)</f>
        <v>50</v>
      </c>
    </row>
    <row r="160" spans="1:9" ht="15.75">
      <c r="A160" s="711" t="s">
        <v>787</v>
      </c>
      <c r="B160" s="735">
        <v>4</v>
      </c>
      <c r="C160" s="735">
        <v>31</v>
      </c>
      <c r="D160" s="233" t="s">
        <v>655</v>
      </c>
      <c r="E160" s="60">
        <v>8</v>
      </c>
      <c r="F160" s="60">
        <v>8</v>
      </c>
      <c r="G160" s="60" t="s">
        <v>118</v>
      </c>
      <c r="H160" s="60">
        <v>8</v>
      </c>
      <c r="I160" s="60">
        <v>8</v>
      </c>
    </row>
    <row r="161" spans="1:9" ht="15.75">
      <c r="A161" s="712"/>
      <c r="B161" s="736"/>
      <c r="C161" s="736"/>
      <c r="D161" s="233" t="s">
        <v>656</v>
      </c>
      <c r="E161" s="60">
        <v>8</v>
      </c>
      <c r="F161" s="60">
        <v>8</v>
      </c>
      <c r="G161" s="60" t="s">
        <v>118</v>
      </c>
      <c r="H161" s="60">
        <v>8</v>
      </c>
      <c r="I161" s="60">
        <v>8</v>
      </c>
    </row>
    <row r="162" spans="1:9" ht="15.75">
      <c r="A162" s="712"/>
      <c r="B162" s="736"/>
      <c r="C162" s="736"/>
      <c r="D162" s="233" t="s">
        <v>657</v>
      </c>
      <c r="E162" s="60">
        <v>8</v>
      </c>
      <c r="F162" s="60">
        <v>8</v>
      </c>
      <c r="G162" s="60" t="s">
        <v>118</v>
      </c>
      <c r="H162" s="60">
        <v>8</v>
      </c>
      <c r="I162" s="60">
        <v>8</v>
      </c>
    </row>
    <row r="163" spans="1:9" ht="15.75">
      <c r="A163" s="713"/>
      <c r="B163" s="737"/>
      <c r="C163" s="737"/>
      <c r="D163" s="233" t="s">
        <v>658</v>
      </c>
      <c r="E163" s="60">
        <v>7</v>
      </c>
      <c r="F163" s="60">
        <v>7</v>
      </c>
      <c r="G163" s="60" t="s">
        <v>118</v>
      </c>
      <c r="H163" s="60">
        <v>7</v>
      </c>
      <c r="I163" s="60">
        <v>7</v>
      </c>
    </row>
    <row r="164" spans="1:9" ht="15.75">
      <c r="A164" s="536" t="s">
        <v>661</v>
      </c>
      <c r="B164" s="489">
        <v>4</v>
      </c>
      <c r="C164" s="489">
        <v>31</v>
      </c>
      <c r="D164" s="489">
        <v>4</v>
      </c>
      <c r="E164" s="489">
        <v>31</v>
      </c>
      <c r="F164" s="489">
        <v>31</v>
      </c>
      <c r="G164" s="489" t="s">
        <v>118</v>
      </c>
      <c r="H164" s="489">
        <v>31</v>
      </c>
      <c r="I164" s="489">
        <v>31</v>
      </c>
    </row>
    <row r="165" spans="1:9" ht="15.75">
      <c r="A165" s="806" t="s">
        <v>266</v>
      </c>
      <c r="B165" s="809" t="s">
        <v>788</v>
      </c>
      <c r="C165" s="735">
        <v>69</v>
      </c>
      <c r="D165" s="233" t="s">
        <v>655</v>
      </c>
      <c r="E165" s="60">
        <v>17</v>
      </c>
      <c r="F165" s="60">
        <v>17</v>
      </c>
      <c r="G165" s="60">
        <v>0</v>
      </c>
      <c r="H165" s="60">
        <v>17</v>
      </c>
      <c r="I165" s="60">
        <v>17</v>
      </c>
    </row>
    <row r="166" spans="1:9" ht="15.75">
      <c r="A166" s="807"/>
      <c r="B166" s="810"/>
      <c r="C166" s="736"/>
      <c r="D166" s="233" t="s">
        <v>656</v>
      </c>
      <c r="E166" s="60">
        <v>12</v>
      </c>
      <c r="F166" s="60">
        <v>12</v>
      </c>
      <c r="G166" s="60">
        <v>0</v>
      </c>
      <c r="H166" s="232">
        <v>0</v>
      </c>
      <c r="I166" s="232">
        <v>0</v>
      </c>
    </row>
    <row r="167" spans="1:9" ht="15.75">
      <c r="A167" s="807"/>
      <c r="B167" s="810"/>
      <c r="C167" s="736"/>
      <c r="D167" s="233" t="s">
        <v>657</v>
      </c>
      <c r="E167" s="60">
        <v>16</v>
      </c>
      <c r="F167" s="60">
        <v>14</v>
      </c>
      <c r="G167" s="60">
        <v>2</v>
      </c>
      <c r="H167" s="232">
        <v>16</v>
      </c>
      <c r="I167" s="232">
        <v>16</v>
      </c>
    </row>
    <row r="168" spans="1:9" ht="15.75">
      <c r="A168" s="807"/>
      <c r="B168" s="810"/>
      <c r="C168" s="736"/>
      <c r="D168" s="233" t="s">
        <v>658</v>
      </c>
      <c r="E168" s="60">
        <v>15</v>
      </c>
      <c r="F168" s="60">
        <v>15</v>
      </c>
      <c r="G168" s="60">
        <v>0</v>
      </c>
      <c r="H168" s="232">
        <v>15</v>
      </c>
      <c r="I168" s="232">
        <v>15</v>
      </c>
    </row>
    <row r="169" spans="1:9" ht="15.75">
      <c r="A169" s="808"/>
      <c r="B169" s="811"/>
      <c r="C169" s="737"/>
      <c r="D169" s="233" t="s">
        <v>659</v>
      </c>
      <c r="E169" s="60">
        <v>9</v>
      </c>
      <c r="F169" s="60">
        <v>9</v>
      </c>
      <c r="G169" s="60">
        <v>0</v>
      </c>
      <c r="H169" s="232">
        <v>0</v>
      </c>
      <c r="I169" s="232">
        <v>0</v>
      </c>
    </row>
    <row r="170" spans="1:9" ht="15.75">
      <c r="A170" s="537" t="s">
        <v>661</v>
      </c>
      <c r="B170" s="542" t="s">
        <v>676</v>
      </c>
      <c r="C170" s="489">
        <v>69</v>
      </c>
      <c r="D170" s="457">
        <v>5</v>
      </c>
      <c r="E170" s="488">
        <v>69</v>
      </c>
      <c r="F170" s="488">
        <v>67</v>
      </c>
      <c r="G170" s="488">
        <v>2</v>
      </c>
      <c r="H170" s="486">
        <v>48</v>
      </c>
      <c r="I170" s="486">
        <v>48</v>
      </c>
    </row>
    <row r="171" spans="1:9" ht="78.75">
      <c r="A171" s="201" t="s">
        <v>270</v>
      </c>
      <c r="B171" s="233">
        <v>1</v>
      </c>
      <c r="C171" s="233">
        <v>7</v>
      </c>
      <c r="D171" s="89" t="s">
        <v>655</v>
      </c>
      <c r="E171" s="60">
        <v>7</v>
      </c>
      <c r="F171" s="60">
        <v>7</v>
      </c>
      <c r="G171" s="60">
        <v>0</v>
      </c>
      <c r="H171" s="60">
        <v>0</v>
      </c>
      <c r="I171" s="60">
        <v>0</v>
      </c>
    </row>
    <row r="172" spans="1:9" ht="15.75">
      <c r="A172" s="538" t="s">
        <v>661</v>
      </c>
      <c r="B172" s="457">
        <v>1</v>
      </c>
      <c r="C172" s="516">
        <v>7</v>
      </c>
      <c r="D172" s="516">
        <v>1</v>
      </c>
      <c r="E172" s="534">
        <f>SUM(E171)</f>
        <v>7</v>
      </c>
      <c r="F172" s="534">
        <f>SUM(F171)</f>
        <v>7</v>
      </c>
      <c r="G172" s="534">
        <f>SUM(G171)</f>
        <v>0</v>
      </c>
      <c r="H172" s="534">
        <f>SUM(H171)</f>
        <v>0</v>
      </c>
      <c r="I172" s="534">
        <f>SUM(I171)</f>
        <v>0</v>
      </c>
    </row>
    <row r="173" spans="1:9" ht="15.75">
      <c r="A173" s="711" t="s">
        <v>267</v>
      </c>
      <c r="B173" s="735">
        <v>3</v>
      </c>
      <c r="C173" s="735">
        <v>31</v>
      </c>
      <c r="D173" s="233" t="s">
        <v>655</v>
      </c>
      <c r="E173" s="60">
        <v>11</v>
      </c>
      <c r="F173" s="60">
        <v>11</v>
      </c>
      <c r="G173" s="543">
        <v>0</v>
      </c>
      <c r="H173" s="60">
        <v>11</v>
      </c>
      <c r="I173" s="60">
        <v>11</v>
      </c>
    </row>
    <row r="174" spans="1:9" ht="15.75">
      <c r="A174" s="712"/>
      <c r="B174" s="736"/>
      <c r="C174" s="736"/>
      <c r="D174" s="233" t="s">
        <v>656</v>
      </c>
      <c r="E174" s="60">
        <v>11</v>
      </c>
      <c r="F174" s="60">
        <v>11</v>
      </c>
      <c r="G174" s="60">
        <v>0</v>
      </c>
      <c r="H174" s="232">
        <v>11</v>
      </c>
      <c r="I174" s="232">
        <v>11</v>
      </c>
    </row>
    <row r="175" spans="1:9" ht="15.75">
      <c r="A175" s="712"/>
      <c r="B175" s="736"/>
      <c r="C175" s="736"/>
      <c r="D175" s="233" t="s">
        <v>657</v>
      </c>
      <c r="E175" s="60">
        <v>9</v>
      </c>
      <c r="F175" s="60">
        <v>9</v>
      </c>
      <c r="G175" s="60">
        <v>0</v>
      </c>
      <c r="H175" s="232">
        <v>9</v>
      </c>
      <c r="I175" s="232">
        <v>9</v>
      </c>
    </row>
    <row r="176" spans="1:9" ht="15.75">
      <c r="A176" s="536" t="s">
        <v>661</v>
      </c>
      <c r="B176" s="489">
        <v>3</v>
      </c>
      <c r="C176" s="489">
        <v>31</v>
      </c>
      <c r="D176" s="457">
        <v>3</v>
      </c>
      <c r="E176" s="488">
        <v>31</v>
      </c>
      <c r="F176" s="488">
        <v>31</v>
      </c>
      <c r="G176" s="488"/>
      <c r="H176" s="486">
        <v>31</v>
      </c>
      <c r="I176" s="486">
        <v>31</v>
      </c>
    </row>
    <row r="177" spans="1:9" ht="126">
      <c r="A177" s="224" t="s">
        <v>295</v>
      </c>
      <c r="B177" s="502">
        <v>2</v>
      </c>
      <c r="C177" s="502">
        <v>25</v>
      </c>
      <c r="D177" s="89" t="s">
        <v>655</v>
      </c>
      <c r="E177" s="90">
        <v>25</v>
      </c>
      <c r="F177" s="90">
        <v>9</v>
      </c>
      <c r="G177" s="90">
        <v>16</v>
      </c>
      <c r="H177" s="90">
        <v>0</v>
      </c>
      <c r="I177" s="90">
        <v>5</v>
      </c>
    </row>
    <row r="178" spans="1:9" ht="15.75">
      <c r="A178" s="539" t="s">
        <v>661</v>
      </c>
      <c r="B178" s="457">
        <v>2</v>
      </c>
      <c r="C178" s="457">
        <v>25</v>
      </c>
      <c r="D178" s="457">
        <v>1</v>
      </c>
      <c r="E178" s="534">
        <f>SUM(E177:E177)</f>
        <v>25</v>
      </c>
      <c r="F178" s="534">
        <f>SUM(F177:F177)</f>
        <v>9</v>
      </c>
      <c r="G178" s="534">
        <f>SUM(G177:G177)</f>
        <v>16</v>
      </c>
      <c r="H178" s="534">
        <f>SUM(H177:H177)</f>
        <v>0</v>
      </c>
      <c r="I178" s="534">
        <f>SUM(I177:I177)</f>
        <v>5</v>
      </c>
    </row>
    <row r="179" spans="1:9" ht="18.75">
      <c r="A179" s="492" t="s">
        <v>95</v>
      </c>
      <c r="B179" s="544">
        <f>B147+B152+B159+B164+B171+B173+B177+B170</f>
        <v>30</v>
      </c>
      <c r="C179" s="544">
        <f>C147+C152+C159+C164+C171+C173+C177+C170</f>
        <v>279</v>
      </c>
      <c r="D179" s="544"/>
      <c r="E179" s="544" t="s">
        <v>789</v>
      </c>
      <c r="F179" s="544" t="s">
        <v>790</v>
      </c>
      <c r="G179" s="544" t="s">
        <v>791</v>
      </c>
      <c r="H179" s="544" t="s">
        <v>792</v>
      </c>
      <c r="I179" s="544" t="s">
        <v>793</v>
      </c>
    </row>
    <row r="180" spans="1:9" ht="33" customHeight="1">
      <c r="A180" s="788" t="s">
        <v>187</v>
      </c>
      <c r="B180" s="788"/>
      <c r="C180" s="788"/>
      <c r="D180" s="788"/>
      <c r="E180" s="788"/>
      <c r="F180" s="788"/>
      <c r="G180" s="788"/>
      <c r="H180" s="788"/>
      <c r="I180" s="789"/>
    </row>
    <row r="181" spans="1:9" ht="15.75">
      <c r="A181" s="803" t="s">
        <v>190</v>
      </c>
      <c r="B181" s="735">
        <v>3</v>
      </c>
      <c r="C181" s="735">
        <v>25</v>
      </c>
      <c r="D181" s="65" t="s">
        <v>655</v>
      </c>
      <c r="E181" s="60">
        <v>9</v>
      </c>
      <c r="F181" s="60">
        <v>6</v>
      </c>
      <c r="G181" s="60">
        <v>3</v>
      </c>
      <c r="H181" s="60">
        <v>6</v>
      </c>
      <c r="I181" s="60">
        <v>6</v>
      </c>
    </row>
    <row r="182" spans="1:9" ht="15.75">
      <c r="A182" s="804"/>
      <c r="B182" s="736"/>
      <c r="C182" s="736"/>
      <c r="D182" s="65" t="s">
        <v>656</v>
      </c>
      <c r="E182" s="60">
        <v>8</v>
      </c>
      <c r="F182" s="60">
        <v>6</v>
      </c>
      <c r="G182" s="60">
        <v>2</v>
      </c>
      <c r="H182" s="232">
        <v>6</v>
      </c>
      <c r="I182" s="232">
        <v>6</v>
      </c>
    </row>
    <row r="183" spans="1:9" ht="15.75">
      <c r="A183" s="805"/>
      <c r="B183" s="737"/>
      <c r="C183" s="736"/>
      <c r="D183" s="570" t="s">
        <v>657</v>
      </c>
      <c r="E183" s="60">
        <v>8</v>
      </c>
      <c r="F183" s="60">
        <v>6</v>
      </c>
      <c r="G183" s="60">
        <v>2</v>
      </c>
      <c r="H183" s="232">
        <v>6</v>
      </c>
      <c r="I183" s="232">
        <v>6</v>
      </c>
    </row>
    <row r="184" spans="1:9" ht="15.75">
      <c r="A184" s="574" t="s">
        <v>661</v>
      </c>
      <c r="B184" s="528">
        <v>3</v>
      </c>
      <c r="C184" s="528">
        <v>25</v>
      </c>
      <c r="D184" s="527"/>
      <c r="E184" s="488">
        <v>25</v>
      </c>
      <c r="F184" s="488">
        <v>18</v>
      </c>
      <c r="G184" s="488">
        <v>7</v>
      </c>
      <c r="H184" s="486">
        <v>18</v>
      </c>
      <c r="I184" s="486">
        <v>18</v>
      </c>
    </row>
    <row r="185" spans="1:9" ht="47.25">
      <c r="A185" s="571" t="s">
        <v>191</v>
      </c>
      <c r="B185" s="227">
        <v>2</v>
      </c>
      <c r="C185" s="227">
        <v>15</v>
      </c>
      <c r="D185" s="62" t="s">
        <v>655</v>
      </c>
      <c r="E185" s="60">
        <v>15</v>
      </c>
      <c r="F185" s="60">
        <v>10</v>
      </c>
      <c r="G185" s="60">
        <v>5</v>
      </c>
      <c r="H185" s="60">
        <v>15</v>
      </c>
      <c r="I185" s="60">
        <v>15</v>
      </c>
    </row>
    <row r="186" spans="1:9" ht="15.75">
      <c r="A186" s="796" t="s">
        <v>192</v>
      </c>
      <c r="B186" s="735">
        <v>2</v>
      </c>
      <c r="C186" s="735">
        <v>33</v>
      </c>
      <c r="D186" s="62" t="s">
        <v>655</v>
      </c>
      <c r="E186" s="60">
        <v>16</v>
      </c>
      <c r="F186" s="60">
        <v>11</v>
      </c>
      <c r="G186" s="60">
        <v>5</v>
      </c>
      <c r="H186" s="60">
        <v>11</v>
      </c>
      <c r="I186" s="60">
        <v>11</v>
      </c>
    </row>
    <row r="187" spans="1:9" ht="15.75">
      <c r="A187" s="796"/>
      <c r="B187" s="737"/>
      <c r="C187" s="737"/>
      <c r="D187" s="62" t="s">
        <v>656</v>
      </c>
      <c r="E187" s="60">
        <v>17</v>
      </c>
      <c r="F187" s="60">
        <v>9</v>
      </c>
      <c r="G187" s="60">
        <v>8</v>
      </c>
      <c r="H187" s="232">
        <v>9</v>
      </c>
      <c r="I187" s="232">
        <v>9</v>
      </c>
    </row>
    <row r="188" spans="1:9" ht="15.75">
      <c r="A188" s="574" t="s">
        <v>661</v>
      </c>
      <c r="B188" s="528">
        <v>2</v>
      </c>
      <c r="C188" s="528">
        <v>33</v>
      </c>
      <c r="D188" s="527"/>
      <c r="E188" s="488">
        <v>33</v>
      </c>
      <c r="F188" s="488">
        <v>20</v>
      </c>
      <c r="G188" s="488">
        <v>13</v>
      </c>
      <c r="H188" s="486">
        <v>20</v>
      </c>
      <c r="I188" s="486">
        <v>20</v>
      </c>
    </row>
    <row r="189" spans="1:9" ht="15.75">
      <c r="A189" s="797" t="s">
        <v>193</v>
      </c>
      <c r="B189" s="800">
        <v>3</v>
      </c>
      <c r="C189" s="800">
        <v>40</v>
      </c>
      <c r="D189" s="62" t="s">
        <v>655</v>
      </c>
      <c r="E189" s="90">
        <v>13</v>
      </c>
      <c r="F189" s="90">
        <v>14</v>
      </c>
      <c r="G189" s="90">
        <v>0</v>
      </c>
      <c r="H189" s="90">
        <v>0</v>
      </c>
      <c r="I189" s="90">
        <v>14</v>
      </c>
    </row>
    <row r="190" spans="1:9" ht="15.75">
      <c r="A190" s="798"/>
      <c r="B190" s="801"/>
      <c r="C190" s="801"/>
      <c r="D190" s="62" t="s">
        <v>656</v>
      </c>
      <c r="E190" s="90">
        <v>9</v>
      </c>
      <c r="F190" s="90">
        <v>10</v>
      </c>
      <c r="G190" s="90">
        <v>0</v>
      </c>
      <c r="H190" s="309">
        <v>0</v>
      </c>
      <c r="I190" s="309">
        <v>10</v>
      </c>
    </row>
    <row r="191" spans="1:9" ht="15.75">
      <c r="A191" s="799"/>
      <c r="B191" s="802"/>
      <c r="C191" s="802"/>
      <c r="D191" s="62" t="s">
        <v>657</v>
      </c>
      <c r="E191" s="90">
        <v>15</v>
      </c>
      <c r="F191" s="90">
        <v>13</v>
      </c>
      <c r="G191" s="90">
        <v>3</v>
      </c>
      <c r="H191" s="309">
        <v>0</v>
      </c>
      <c r="I191" s="309">
        <v>0</v>
      </c>
    </row>
    <row r="192" spans="1:9" ht="15.75">
      <c r="A192" s="574" t="s">
        <v>661</v>
      </c>
      <c r="B192" s="457">
        <v>3</v>
      </c>
      <c r="C192" s="457">
        <v>40</v>
      </c>
      <c r="D192" s="527"/>
      <c r="E192" s="534">
        <v>37</v>
      </c>
      <c r="F192" s="534">
        <v>37</v>
      </c>
      <c r="G192" s="534">
        <v>3</v>
      </c>
      <c r="H192" s="535">
        <v>0</v>
      </c>
      <c r="I192" s="535">
        <v>24</v>
      </c>
    </row>
    <row r="193" spans="1:9" ht="63">
      <c r="A193" s="572" t="s">
        <v>194</v>
      </c>
      <c r="B193" s="233">
        <v>1</v>
      </c>
      <c r="C193" s="233">
        <v>12</v>
      </c>
      <c r="D193" s="62" t="s">
        <v>655</v>
      </c>
      <c r="E193" s="60">
        <v>12</v>
      </c>
      <c r="F193" s="60">
        <v>12</v>
      </c>
      <c r="G193" s="60">
        <f>-H309</f>
        <v>0</v>
      </c>
      <c r="H193" s="60">
        <v>12</v>
      </c>
      <c r="I193" s="60">
        <v>12</v>
      </c>
    </row>
    <row r="194" spans="1:9" ht="78.75">
      <c r="A194" s="571" t="s">
        <v>195</v>
      </c>
      <c r="B194" s="540">
        <v>1</v>
      </c>
      <c r="C194" s="540">
        <v>9</v>
      </c>
      <c r="D194" s="62" t="s">
        <v>655</v>
      </c>
      <c r="E194" s="90">
        <v>8</v>
      </c>
      <c r="F194" s="90">
        <v>7</v>
      </c>
      <c r="G194" s="90">
        <v>1</v>
      </c>
      <c r="H194" s="309"/>
      <c r="I194" s="309">
        <v>9</v>
      </c>
    </row>
    <row r="195" spans="1:9" ht="31.5">
      <c r="A195" s="572" t="s">
        <v>196</v>
      </c>
      <c r="B195" s="227">
        <v>1</v>
      </c>
      <c r="C195" s="227">
        <v>6</v>
      </c>
      <c r="D195" s="62" t="s">
        <v>655</v>
      </c>
      <c r="E195" s="60">
        <v>6</v>
      </c>
      <c r="F195" s="60">
        <v>6</v>
      </c>
      <c r="G195" s="60"/>
      <c r="H195" s="60">
        <v>6</v>
      </c>
      <c r="I195" s="60">
        <v>6</v>
      </c>
    </row>
    <row r="196" spans="1:9" ht="63">
      <c r="A196" s="571" t="s">
        <v>197</v>
      </c>
      <c r="B196" s="227">
        <v>1</v>
      </c>
      <c r="C196" s="227">
        <v>6</v>
      </c>
      <c r="D196" s="62" t="s">
        <v>655</v>
      </c>
      <c r="E196" s="60">
        <v>6</v>
      </c>
      <c r="F196" s="60">
        <v>6</v>
      </c>
      <c r="G196" s="60">
        <v>0</v>
      </c>
      <c r="H196" s="60">
        <v>0</v>
      </c>
      <c r="I196" s="60">
        <v>6</v>
      </c>
    </row>
    <row r="197" spans="1:9" ht="47.25">
      <c r="A197" s="573" t="s">
        <v>198</v>
      </c>
      <c r="B197" s="227">
        <v>1</v>
      </c>
      <c r="C197" s="227">
        <v>10</v>
      </c>
      <c r="D197" s="62" t="s">
        <v>655</v>
      </c>
      <c r="E197" s="60">
        <v>10</v>
      </c>
      <c r="F197" s="60">
        <v>10</v>
      </c>
      <c r="G197" s="60">
        <v>0</v>
      </c>
      <c r="H197" s="60">
        <v>0</v>
      </c>
      <c r="I197" s="60">
        <v>10</v>
      </c>
    </row>
    <row r="198" spans="1:9" ht="47.25">
      <c r="A198" s="572" t="s">
        <v>199</v>
      </c>
      <c r="B198" s="227">
        <v>1</v>
      </c>
      <c r="C198" s="227">
        <v>11</v>
      </c>
      <c r="D198" s="62" t="s">
        <v>655</v>
      </c>
      <c r="E198" s="90">
        <v>1</v>
      </c>
      <c r="F198" s="90">
        <v>11</v>
      </c>
      <c r="G198" s="90">
        <v>1</v>
      </c>
      <c r="H198" s="90">
        <v>11</v>
      </c>
      <c r="I198" s="90">
        <v>5</v>
      </c>
    </row>
    <row r="199" spans="1:9" ht="18.75">
      <c r="A199" s="492" t="s">
        <v>95</v>
      </c>
      <c r="B199" s="460">
        <f>B184+B185+B188+B192+B193+B194+B195+B196+B197+B198</f>
        <v>16</v>
      </c>
      <c r="C199" s="460">
        <f>C184+C185+C188+C192+C193+C194+C195+C196+C197+C198</f>
        <v>167</v>
      </c>
      <c r="D199" s="460"/>
      <c r="E199" s="460">
        <f>E184+E185+E188+E192+E193+E194+E195+E196+E197+E198</f>
        <v>153</v>
      </c>
      <c r="F199" s="460">
        <f>F184+F185+F188+F192+F193+F194+F195+F196+F197+F198</f>
        <v>137</v>
      </c>
      <c r="G199" s="460">
        <f>G184+G185+G188+G192+G193+G194+G195+G196+G197+G198</f>
        <v>30</v>
      </c>
      <c r="H199" s="460">
        <f>H184+H185+H188+H192+H193+H194+H195+H196+H197+H198</f>
        <v>82</v>
      </c>
      <c r="I199" s="460">
        <f>I184+I185+I188+I192+I193+I194+I195+I196+I197+I198</f>
        <v>125</v>
      </c>
    </row>
    <row r="200" spans="1:9" ht="35.25" customHeight="1">
      <c r="A200" s="788" t="s">
        <v>200</v>
      </c>
      <c r="B200" s="788"/>
      <c r="C200" s="788"/>
      <c r="D200" s="788"/>
      <c r="E200" s="788"/>
      <c r="F200" s="788"/>
      <c r="G200" s="788"/>
      <c r="H200" s="788"/>
      <c r="I200" s="789"/>
    </row>
    <row r="201" spans="1:9" ht="15.75">
      <c r="A201" s="793" t="s">
        <v>201</v>
      </c>
      <c r="B201" s="792">
        <v>3</v>
      </c>
      <c r="C201" s="792">
        <v>33</v>
      </c>
      <c r="D201" s="89" t="s">
        <v>655</v>
      </c>
      <c r="E201" s="90">
        <v>12</v>
      </c>
      <c r="F201" s="90">
        <v>12</v>
      </c>
      <c r="G201" s="90">
        <v>0</v>
      </c>
      <c r="H201" s="90">
        <v>12</v>
      </c>
      <c r="I201" s="90">
        <v>12</v>
      </c>
    </row>
    <row r="202" spans="1:9" ht="15.75">
      <c r="A202" s="793"/>
      <c r="B202" s="792"/>
      <c r="C202" s="792"/>
      <c r="D202" s="89" t="s">
        <v>656</v>
      </c>
      <c r="E202" s="90">
        <v>10</v>
      </c>
      <c r="F202" s="90">
        <v>10</v>
      </c>
      <c r="G202" s="90">
        <v>0</v>
      </c>
      <c r="H202" s="90">
        <v>10</v>
      </c>
      <c r="I202" s="90">
        <v>10</v>
      </c>
    </row>
    <row r="203" spans="1:9" ht="15.75">
      <c r="A203" s="793"/>
      <c r="B203" s="792"/>
      <c r="C203" s="792"/>
      <c r="D203" s="89" t="s">
        <v>657</v>
      </c>
      <c r="E203" s="90">
        <v>11</v>
      </c>
      <c r="F203" s="90">
        <v>11</v>
      </c>
      <c r="G203" s="90">
        <v>0</v>
      </c>
      <c r="H203" s="90">
        <v>11</v>
      </c>
      <c r="I203" s="90">
        <v>11</v>
      </c>
    </row>
    <row r="204" spans="1:9" ht="15.75">
      <c r="A204" s="578" t="s">
        <v>661</v>
      </c>
      <c r="B204" s="792"/>
      <c r="C204" s="792"/>
      <c r="D204" s="89">
        <v>3</v>
      </c>
      <c r="E204" s="90">
        <v>33</v>
      </c>
      <c r="F204" s="90">
        <v>33</v>
      </c>
      <c r="G204" s="90">
        <v>0</v>
      </c>
      <c r="H204" s="90">
        <v>33</v>
      </c>
      <c r="I204" s="90">
        <v>33</v>
      </c>
    </row>
    <row r="205" spans="1:9" ht="15.75">
      <c r="A205" s="795" t="s">
        <v>202</v>
      </c>
      <c r="B205" s="792">
        <v>2</v>
      </c>
      <c r="C205" s="792">
        <v>19</v>
      </c>
      <c r="D205" s="89" t="s">
        <v>655</v>
      </c>
      <c r="E205" s="90">
        <v>10</v>
      </c>
      <c r="F205" s="90">
        <v>10</v>
      </c>
      <c r="G205" s="90">
        <v>0</v>
      </c>
      <c r="H205" s="90">
        <v>10</v>
      </c>
      <c r="I205" s="90">
        <v>10</v>
      </c>
    </row>
    <row r="206" spans="1:9" ht="15.75">
      <c r="A206" s="795"/>
      <c r="B206" s="792"/>
      <c r="C206" s="792"/>
      <c r="D206" s="89" t="s">
        <v>656</v>
      </c>
      <c r="E206" s="90">
        <v>9</v>
      </c>
      <c r="F206" s="90">
        <v>9</v>
      </c>
      <c r="G206" s="90">
        <v>0</v>
      </c>
      <c r="H206" s="90">
        <v>0</v>
      </c>
      <c r="I206" s="90">
        <v>0</v>
      </c>
    </row>
    <row r="207" spans="1:9" ht="15.75">
      <c r="A207" s="578" t="s">
        <v>661</v>
      </c>
      <c r="B207" s="792"/>
      <c r="C207" s="792"/>
      <c r="D207" s="89">
        <v>2</v>
      </c>
      <c r="E207" s="90">
        <v>19</v>
      </c>
      <c r="F207" s="90">
        <v>19</v>
      </c>
      <c r="G207" s="90">
        <v>0</v>
      </c>
      <c r="H207" s="90">
        <v>10</v>
      </c>
      <c r="I207" s="90">
        <v>10</v>
      </c>
    </row>
    <row r="208" spans="1:9" ht="15.75">
      <c r="A208" s="793" t="s">
        <v>204</v>
      </c>
      <c r="B208" s="792">
        <v>3</v>
      </c>
      <c r="C208" s="792">
        <v>35</v>
      </c>
      <c r="D208" s="89" t="s">
        <v>897</v>
      </c>
      <c r="E208" s="90">
        <v>15</v>
      </c>
      <c r="F208" s="90">
        <v>13</v>
      </c>
      <c r="G208" s="90">
        <v>2</v>
      </c>
      <c r="H208" s="90">
        <v>15</v>
      </c>
      <c r="I208" s="90">
        <v>15</v>
      </c>
    </row>
    <row r="209" spans="1:9" ht="15.75">
      <c r="A209" s="793"/>
      <c r="B209" s="792"/>
      <c r="C209" s="792"/>
      <c r="D209" s="89" t="s">
        <v>898</v>
      </c>
      <c r="E209" s="90">
        <v>12</v>
      </c>
      <c r="F209" s="90">
        <v>11</v>
      </c>
      <c r="G209" s="90">
        <v>1</v>
      </c>
      <c r="H209" s="90">
        <v>12</v>
      </c>
      <c r="I209" s="90">
        <v>12</v>
      </c>
    </row>
    <row r="210" spans="1:9" ht="15.75">
      <c r="A210" s="793"/>
      <c r="B210" s="792"/>
      <c r="C210" s="792"/>
      <c r="D210" s="89" t="s">
        <v>899</v>
      </c>
      <c r="E210" s="90">
        <v>8</v>
      </c>
      <c r="F210" s="90">
        <v>8</v>
      </c>
      <c r="G210" s="90">
        <v>0</v>
      </c>
      <c r="H210" s="90">
        <v>8</v>
      </c>
      <c r="I210" s="90">
        <v>8</v>
      </c>
    </row>
    <row r="211" spans="1:9" ht="15.75">
      <c r="A211" s="578" t="s">
        <v>661</v>
      </c>
      <c r="B211" s="792"/>
      <c r="C211" s="792"/>
      <c r="D211" s="89">
        <v>3</v>
      </c>
      <c r="E211" s="90">
        <v>35</v>
      </c>
      <c r="F211" s="90">
        <v>32</v>
      </c>
      <c r="G211" s="90">
        <v>3</v>
      </c>
      <c r="H211" s="90">
        <v>35</v>
      </c>
      <c r="I211" s="90">
        <v>35</v>
      </c>
    </row>
    <row r="212" spans="1:9" ht="15.75">
      <c r="A212" s="793" t="s">
        <v>205</v>
      </c>
      <c r="B212" s="792">
        <v>2</v>
      </c>
      <c r="C212" s="792">
        <v>15</v>
      </c>
      <c r="D212" s="89" t="s">
        <v>655</v>
      </c>
      <c r="E212" s="90">
        <v>8</v>
      </c>
      <c r="F212" s="90">
        <v>8</v>
      </c>
      <c r="G212" s="90" t="s">
        <v>118</v>
      </c>
      <c r="H212" s="90" t="s">
        <v>118</v>
      </c>
      <c r="I212" s="90">
        <v>7</v>
      </c>
    </row>
    <row r="213" spans="1:9" ht="15.75">
      <c r="A213" s="794"/>
      <c r="B213" s="792"/>
      <c r="C213" s="792"/>
      <c r="D213" s="89" t="s">
        <v>656</v>
      </c>
      <c r="E213" s="90">
        <v>7</v>
      </c>
      <c r="F213" s="90">
        <v>7</v>
      </c>
      <c r="G213" s="90" t="s">
        <v>118</v>
      </c>
      <c r="H213" s="90" t="s">
        <v>118</v>
      </c>
      <c r="I213" s="90">
        <v>6</v>
      </c>
    </row>
    <row r="214" spans="1:9" ht="15.75">
      <c r="A214" s="578" t="s">
        <v>661</v>
      </c>
      <c r="B214" s="792"/>
      <c r="C214" s="792"/>
      <c r="D214" s="89">
        <v>2</v>
      </c>
      <c r="E214" s="90">
        <v>15</v>
      </c>
      <c r="F214" s="90">
        <v>15</v>
      </c>
      <c r="G214" s="90"/>
      <c r="H214" s="90"/>
      <c r="I214" s="90">
        <v>13</v>
      </c>
    </row>
    <row r="215" spans="1:9" ht="15.75">
      <c r="A215" s="793" t="s">
        <v>206</v>
      </c>
      <c r="B215" s="792">
        <v>2</v>
      </c>
      <c r="C215" s="792">
        <v>22</v>
      </c>
      <c r="D215" s="89" t="s">
        <v>655</v>
      </c>
      <c r="E215" s="90">
        <v>11</v>
      </c>
      <c r="F215" s="90">
        <v>11</v>
      </c>
      <c r="G215" s="90">
        <v>0</v>
      </c>
      <c r="H215" s="90">
        <v>11</v>
      </c>
      <c r="I215" s="90">
        <v>11</v>
      </c>
    </row>
    <row r="216" spans="1:9" ht="15.75">
      <c r="A216" s="793"/>
      <c r="B216" s="792"/>
      <c r="C216" s="792"/>
      <c r="D216" s="89" t="s">
        <v>656</v>
      </c>
      <c r="E216" s="90">
        <v>5</v>
      </c>
      <c r="F216" s="90">
        <v>5</v>
      </c>
      <c r="G216" s="90">
        <v>0</v>
      </c>
      <c r="H216" s="90">
        <v>5</v>
      </c>
      <c r="I216" s="90">
        <v>5</v>
      </c>
    </row>
    <row r="217" spans="1:9" ht="15.75">
      <c r="A217" s="578" t="s">
        <v>661</v>
      </c>
      <c r="B217" s="792"/>
      <c r="C217" s="792"/>
      <c r="D217" s="89">
        <v>2</v>
      </c>
      <c r="E217" s="90">
        <v>16</v>
      </c>
      <c r="F217" s="90">
        <v>16</v>
      </c>
      <c r="G217" s="90">
        <v>0</v>
      </c>
      <c r="H217" s="90">
        <v>16</v>
      </c>
      <c r="I217" s="90">
        <v>16</v>
      </c>
    </row>
    <row r="218" spans="1:9" ht="15.75">
      <c r="A218" s="793" t="s">
        <v>208</v>
      </c>
      <c r="B218" s="792">
        <v>3</v>
      </c>
      <c r="C218" s="792">
        <v>22</v>
      </c>
      <c r="D218" s="89" t="s">
        <v>655</v>
      </c>
      <c r="E218" s="90">
        <v>22</v>
      </c>
      <c r="F218" s="90">
        <v>6</v>
      </c>
      <c r="G218" s="90">
        <v>16</v>
      </c>
      <c r="H218" s="90">
        <v>6</v>
      </c>
      <c r="I218" s="90">
        <v>6</v>
      </c>
    </row>
    <row r="219" spans="1:9" ht="15.75">
      <c r="A219" s="793"/>
      <c r="B219" s="792"/>
      <c r="C219" s="792"/>
      <c r="D219" s="89" t="s">
        <v>656</v>
      </c>
      <c r="E219" s="90">
        <v>8</v>
      </c>
      <c r="F219" s="90">
        <v>6</v>
      </c>
      <c r="G219" s="90">
        <v>2</v>
      </c>
      <c r="H219" s="90">
        <v>6</v>
      </c>
      <c r="I219" s="90">
        <v>6</v>
      </c>
    </row>
    <row r="220" spans="1:9" ht="15.75">
      <c r="A220" s="793"/>
      <c r="B220" s="792"/>
      <c r="C220" s="792"/>
      <c r="D220" s="89" t="s">
        <v>657</v>
      </c>
      <c r="E220" s="90">
        <v>7</v>
      </c>
      <c r="F220" s="90">
        <v>0</v>
      </c>
      <c r="G220" s="90">
        <v>7</v>
      </c>
      <c r="H220" s="90">
        <v>0</v>
      </c>
      <c r="I220" s="90">
        <v>0</v>
      </c>
    </row>
    <row r="221" spans="1:9" ht="15.75">
      <c r="A221" s="578" t="s">
        <v>661</v>
      </c>
      <c r="B221" s="792"/>
      <c r="C221" s="792"/>
      <c r="D221" s="89">
        <v>3</v>
      </c>
      <c r="E221" s="90">
        <v>37</v>
      </c>
      <c r="F221" s="90">
        <v>12</v>
      </c>
      <c r="G221" s="90">
        <v>25</v>
      </c>
      <c r="H221" s="90">
        <v>12</v>
      </c>
      <c r="I221" s="90">
        <v>12</v>
      </c>
    </row>
    <row r="222" spans="1:9" ht="31.5">
      <c r="A222" s="210" t="s">
        <v>209</v>
      </c>
      <c r="B222" s="89">
        <v>1</v>
      </c>
      <c r="C222" s="89">
        <v>7</v>
      </c>
      <c r="D222" s="89">
        <v>1</v>
      </c>
      <c r="E222" s="90">
        <v>7</v>
      </c>
      <c r="F222" s="90">
        <v>7</v>
      </c>
      <c r="G222" s="90">
        <v>0</v>
      </c>
      <c r="H222" s="90">
        <v>0</v>
      </c>
      <c r="I222" s="90">
        <v>10</v>
      </c>
    </row>
    <row r="223" spans="1:9" ht="15.75">
      <c r="A223" s="791" t="s">
        <v>276</v>
      </c>
      <c r="B223" s="792">
        <v>5</v>
      </c>
      <c r="C223" s="792">
        <v>60</v>
      </c>
      <c r="D223" s="89" t="s">
        <v>655</v>
      </c>
      <c r="E223" s="90">
        <v>12</v>
      </c>
      <c r="F223" s="90">
        <v>10</v>
      </c>
      <c r="G223" s="90">
        <v>2</v>
      </c>
      <c r="H223" s="90">
        <v>0</v>
      </c>
      <c r="I223" s="90">
        <v>10</v>
      </c>
    </row>
    <row r="224" spans="1:9" ht="15.75">
      <c r="A224" s="791"/>
      <c r="B224" s="792"/>
      <c r="C224" s="792"/>
      <c r="D224" s="89" t="s">
        <v>656</v>
      </c>
      <c r="E224" s="90">
        <v>12</v>
      </c>
      <c r="F224" s="90">
        <v>12</v>
      </c>
      <c r="G224" s="90">
        <v>0</v>
      </c>
      <c r="H224" s="90">
        <v>12</v>
      </c>
      <c r="I224" s="90">
        <v>12</v>
      </c>
    </row>
    <row r="225" spans="1:9" ht="15.75">
      <c r="A225" s="791"/>
      <c r="B225" s="792"/>
      <c r="C225" s="792"/>
      <c r="D225" s="89" t="s">
        <v>657</v>
      </c>
      <c r="E225" s="90">
        <v>12</v>
      </c>
      <c r="F225" s="90">
        <v>12</v>
      </c>
      <c r="G225" s="90">
        <v>0</v>
      </c>
      <c r="H225" s="90">
        <v>12</v>
      </c>
      <c r="I225" s="90">
        <v>12</v>
      </c>
    </row>
    <row r="226" spans="1:9" ht="15.75">
      <c r="A226" s="791"/>
      <c r="B226" s="792"/>
      <c r="C226" s="792"/>
      <c r="D226" s="89" t="s">
        <v>658</v>
      </c>
      <c r="E226" s="90">
        <v>12</v>
      </c>
      <c r="F226" s="90">
        <v>12</v>
      </c>
      <c r="G226" s="90">
        <v>0</v>
      </c>
      <c r="H226" s="90">
        <v>12</v>
      </c>
      <c r="I226" s="90">
        <v>12</v>
      </c>
    </row>
    <row r="227" spans="1:9" ht="15.75">
      <c r="A227" s="791"/>
      <c r="B227" s="792"/>
      <c r="C227" s="792"/>
      <c r="D227" s="89" t="s">
        <v>659</v>
      </c>
      <c r="E227" s="90">
        <v>12</v>
      </c>
      <c r="F227" s="90">
        <v>7</v>
      </c>
      <c r="G227" s="90">
        <v>5</v>
      </c>
      <c r="H227" s="90">
        <v>0</v>
      </c>
      <c r="I227" s="90">
        <v>7</v>
      </c>
    </row>
    <row r="228" spans="1:9" ht="15.75">
      <c r="A228" s="578" t="s">
        <v>661</v>
      </c>
      <c r="B228" s="792"/>
      <c r="C228" s="792"/>
      <c r="D228" s="89">
        <v>5</v>
      </c>
      <c r="E228" s="90">
        <f>SUM(E223:E227)</f>
        <v>60</v>
      </c>
      <c r="F228" s="90">
        <f>SUM(F223:F227)</f>
        <v>53</v>
      </c>
      <c r="G228" s="90">
        <f>SUM(G223:G227)</f>
        <v>7</v>
      </c>
      <c r="H228" s="90">
        <f>SUM(H223:H227)</f>
        <v>36</v>
      </c>
      <c r="I228" s="90">
        <f>SUM(I223:I227)</f>
        <v>53</v>
      </c>
    </row>
    <row r="229" spans="1:9" ht="18.75">
      <c r="A229" s="492" t="s">
        <v>95</v>
      </c>
      <c r="B229" s="579">
        <f>B201+B205+B208+B212+B215+B218+B222+B223</f>
        <v>21</v>
      </c>
      <c r="C229" s="579">
        <f>C201+C205+C208+C212+C215+C218+C222+C223</f>
        <v>213</v>
      </c>
      <c r="D229" s="579">
        <f aca="true" t="shared" si="1" ref="D229:I229">D204+D207+D211+D214+D217+D221+D222+D228</f>
        <v>21</v>
      </c>
      <c r="E229" s="579">
        <f t="shared" si="1"/>
        <v>222</v>
      </c>
      <c r="F229" s="579">
        <f t="shared" si="1"/>
        <v>187</v>
      </c>
      <c r="G229" s="579">
        <f t="shared" si="1"/>
        <v>35</v>
      </c>
      <c r="H229" s="579">
        <f t="shared" si="1"/>
        <v>142</v>
      </c>
      <c r="I229" s="579">
        <f t="shared" si="1"/>
        <v>182</v>
      </c>
    </row>
    <row r="230" spans="1:9" ht="34.5" customHeight="1">
      <c r="A230" s="788" t="s">
        <v>234</v>
      </c>
      <c r="B230" s="788"/>
      <c r="C230" s="788"/>
      <c r="D230" s="788"/>
      <c r="E230" s="788"/>
      <c r="F230" s="788"/>
      <c r="G230" s="788"/>
      <c r="H230" s="788"/>
      <c r="I230" s="789"/>
    </row>
    <row r="231" spans="1:9" ht="15.75">
      <c r="A231" s="703" t="s">
        <v>218</v>
      </c>
      <c r="B231" s="735">
        <v>2</v>
      </c>
      <c r="C231" s="735">
        <v>33</v>
      </c>
      <c r="D231" s="233" t="s">
        <v>941</v>
      </c>
      <c r="E231" s="60">
        <v>16</v>
      </c>
      <c r="F231" s="60">
        <v>14</v>
      </c>
      <c r="G231" s="60">
        <v>2</v>
      </c>
      <c r="H231" s="60">
        <v>14</v>
      </c>
      <c r="I231" s="60">
        <v>14</v>
      </c>
    </row>
    <row r="232" spans="1:9" ht="15.75">
      <c r="A232" s="705"/>
      <c r="B232" s="737"/>
      <c r="C232" s="737"/>
      <c r="D232" s="233" t="s">
        <v>942</v>
      </c>
      <c r="E232" s="60">
        <v>17</v>
      </c>
      <c r="F232" s="60">
        <v>0</v>
      </c>
      <c r="G232" s="60">
        <v>17</v>
      </c>
      <c r="H232" s="232">
        <v>0</v>
      </c>
      <c r="I232" s="232">
        <v>0</v>
      </c>
    </row>
    <row r="233" spans="1:9" ht="15.75">
      <c r="A233" s="590" t="s">
        <v>661</v>
      </c>
      <c r="B233" s="489">
        <v>2</v>
      </c>
      <c r="C233" s="489">
        <v>33</v>
      </c>
      <c r="D233" s="457"/>
      <c r="E233" s="488">
        <v>33</v>
      </c>
      <c r="F233" s="488">
        <v>14</v>
      </c>
      <c r="G233" s="488">
        <v>19</v>
      </c>
      <c r="H233" s="486">
        <v>14</v>
      </c>
      <c r="I233" s="486">
        <v>14</v>
      </c>
    </row>
    <row r="234" spans="1:9" ht="15.75">
      <c r="A234" s="703" t="s">
        <v>221</v>
      </c>
      <c r="B234" s="735">
        <v>3</v>
      </c>
      <c r="C234" s="735">
        <v>48</v>
      </c>
      <c r="D234" s="233" t="s">
        <v>655</v>
      </c>
      <c r="E234" s="60">
        <v>16</v>
      </c>
      <c r="F234" s="60">
        <v>16</v>
      </c>
      <c r="G234" s="60">
        <v>16</v>
      </c>
      <c r="H234" s="60">
        <v>0</v>
      </c>
      <c r="I234" s="60">
        <v>0</v>
      </c>
    </row>
    <row r="235" spans="1:9" ht="15.75">
      <c r="A235" s="704"/>
      <c r="B235" s="736"/>
      <c r="C235" s="736"/>
      <c r="D235" s="233" t="s">
        <v>708</v>
      </c>
      <c r="E235" s="60">
        <v>16</v>
      </c>
      <c r="F235" s="60">
        <v>16</v>
      </c>
      <c r="G235" s="60">
        <v>16</v>
      </c>
      <c r="H235" s="232">
        <v>0</v>
      </c>
      <c r="I235" s="232">
        <v>4</v>
      </c>
    </row>
    <row r="236" spans="1:9" ht="15.75">
      <c r="A236" s="705"/>
      <c r="B236" s="737"/>
      <c r="C236" s="737"/>
      <c r="D236" s="233" t="s">
        <v>657</v>
      </c>
      <c r="E236" s="60">
        <v>16</v>
      </c>
      <c r="F236" s="60">
        <v>16</v>
      </c>
      <c r="G236" s="60">
        <v>16</v>
      </c>
      <c r="H236" s="232">
        <v>0</v>
      </c>
      <c r="I236" s="232">
        <v>16</v>
      </c>
    </row>
    <row r="237" spans="1:9" ht="15.75">
      <c r="A237" s="589" t="s">
        <v>661</v>
      </c>
      <c r="B237" s="457">
        <v>3</v>
      </c>
      <c r="C237" s="457">
        <v>48</v>
      </c>
      <c r="D237" s="457"/>
      <c r="E237" s="488">
        <v>48</v>
      </c>
      <c r="F237" s="488">
        <v>48</v>
      </c>
      <c r="G237" s="488">
        <v>48</v>
      </c>
      <c r="H237" s="488">
        <v>0</v>
      </c>
      <c r="I237" s="488">
        <v>20</v>
      </c>
    </row>
    <row r="238" spans="1:9" ht="15.75">
      <c r="A238" s="703" t="s">
        <v>223</v>
      </c>
      <c r="B238" s="735">
        <v>1</v>
      </c>
      <c r="C238" s="735">
        <v>3</v>
      </c>
      <c r="D238" s="233" t="s">
        <v>655</v>
      </c>
      <c r="E238" s="60">
        <v>3</v>
      </c>
      <c r="F238" s="60">
        <v>3</v>
      </c>
      <c r="G238" s="60">
        <v>0</v>
      </c>
      <c r="H238" s="60">
        <v>0</v>
      </c>
      <c r="I238" s="60">
        <v>9</v>
      </c>
    </row>
    <row r="239" spans="1:9" ht="15.75">
      <c r="A239" s="705"/>
      <c r="B239" s="737"/>
      <c r="C239" s="737"/>
      <c r="D239" s="233" t="s">
        <v>656</v>
      </c>
      <c r="E239" s="63"/>
      <c r="F239" s="63"/>
      <c r="G239" s="63"/>
      <c r="H239" s="63"/>
      <c r="I239" s="63"/>
    </row>
    <row r="240" spans="1:9" ht="15.75">
      <c r="A240" s="589" t="s">
        <v>661</v>
      </c>
      <c r="B240" s="457">
        <v>1</v>
      </c>
      <c r="C240" s="457">
        <v>3</v>
      </c>
      <c r="D240" s="457"/>
      <c r="E240" s="488">
        <v>3</v>
      </c>
      <c r="F240" s="488">
        <v>3</v>
      </c>
      <c r="G240" s="488">
        <v>0</v>
      </c>
      <c r="H240" s="488">
        <v>0</v>
      </c>
      <c r="I240" s="488">
        <v>9</v>
      </c>
    </row>
    <row r="241" spans="1:9" ht="15.75">
      <c r="A241" s="703" t="s">
        <v>225</v>
      </c>
      <c r="B241" s="735">
        <v>1</v>
      </c>
      <c r="C241" s="735">
        <v>0</v>
      </c>
      <c r="D241" s="233" t="s">
        <v>655</v>
      </c>
      <c r="E241" s="60">
        <v>0</v>
      </c>
      <c r="F241" s="60">
        <v>0</v>
      </c>
      <c r="G241" s="60">
        <v>0</v>
      </c>
      <c r="H241" s="232">
        <v>0</v>
      </c>
      <c r="I241" s="232">
        <v>0</v>
      </c>
    </row>
    <row r="242" spans="1:9" ht="15.75">
      <c r="A242" s="705"/>
      <c r="B242" s="737"/>
      <c r="C242" s="737"/>
      <c r="D242" s="233" t="s">
        <v>656</v>
      </c>
      <c r="E242" s="60"/>
      <c r="F242" s="60"/>
      <c r="G242" s="60"/>
      <c r="H242" s="60"/>
      <c r="I242" s="60"/>
    </row>
    <row r="243" spans="1:9" ht="15.75">
      <c r="A243" s="587" t="s">
        <v>661</v>
      </c>
      <c r="B243" s="457">
        <v>1</v>
      </c>
      <c r="C243" s="457">
        <v>0</v>
      </c>
      <c r="D243" s="457"/>
      <c r="E243" s="488">
        <v>0</v>
      </c>
      <c r="F243" s="488">
        <v>0</v>
      </c>
      <c r="G243" s="488">
        <v>0</v>
      </c>
      <c r="H243" s="488">
        <v>0</v>
      </c>
      <c r="I243" s="488">
        <v>0</v>
      </c>
    </row>
    <row r="244" spans="1:9" ht="15.75">
      <c r="A244" s="703" t="s">
        <v>226</v>
      </c>
      <c r="B244" s="735">
        <v>1</v>
      </c>
      <c r="C244" s="735">
        <v>6</v>
      </c>
      <c r="D244" s="233" t="s">
        <v>655</v>
      </c>
      <c r="E244" s="60">
        <v>6</v>
      </c>
      <c r="F244" s="60">
        <v>5</v>
      </c>
      <c r="G244" s="60">
        <v>1</v>
      </c>
      <c r="H244" s="60">
        <v>0</v>
      </c>
      <c r="I244" s="60">
        <v>6</v>
      </c>
    </row>
    <row r="245" spans="1:9" ht="15.75">
      <c r="A245" s="705"/>
      <c r="B245" s="737"/>
      <c r="C245" s="737"/>
      <c r="D245" s="233" t="s">
        <v>656</v>
      </c>
      <c r="E245" s="422"/>
      <c r="F245" s="422"/>
      <c r="G245" s="422"/>
      <c r="H245" s="60"/>
      <c r="I245" s="60"/>
    </row>
    <row r="246" spans="1:9" ht="15.75">
      <c r="A246" s="587" t="s">
        <v>661</v>
      </c>
      <c r="B246" s="457">
        <v>1</v>
      </c>
      <c r="C246" s="457">
        <v>6</v>
      </c>
      <c r="D246" s="457"/>
      <c r="E246" s="457">
        <v>6</v>
      </c>
      <c r="F246" s="457">
        <v>5</v>
      </c>
      <c r="G246" s="457">
        <v>1</v>
      </c>
      <c r="H246" s="457">
        <v>0</v>
      </c>
      <c r="I246" s="457">
        <v>6</v>
      </c>
    </row>
    <row r="247" spans="1:9" ht="15.75">
      <c r="A247" s="703" t="s">
        <v>227</v>
      </c>
      <c r="B247" s="735">
        <v>1</v>
      </c>
      <c r="C247" s="735">
        <v>16</v>
      </c>
      <c r="D247" s="233" t="s">
        <v>655</v>
      </c>
      <c r="E247" s="60">
        <v>16</v>
      </c>
      <c r="F247" s="60">
        <v>5</v>
      </c>
      <c r="G247" s="60">
        <v>11</v>
      </c>
      <c r="H247" s="60">
        <v>5</v>
      </c>
      <c r="I247" s="60">
        <v>5</v>
      </c>
    </row>
    <row r="248" spans="1:9" ht="15.75">
      <c r="A248" s="705"/>
      <c r="B248" s="737"/>
      <c r="C248" s="737"/>
      <c r="D248" s="233" t="s">
        <v>656</v>
      </c>
      <c r="E248" s="60"/>
      <c r="F248" s="60"/>
      <c r="G248" s="60"/>
      <c r="H248" s="232"/>
      <c r="I248" s="232"/>
    </row>
    <row r="249" spans="1:9" ht="15.75">
      <c r="A249" s="588" t="s">
        <v>661</v>
      </c>
      <c r="B249" s="489">
        <v>1</v>
      </c>
      <c r="C249" s="489">
        <v>16</v>
      </c>
      <c r="D249" s="457"/>
      <c r="E249" s="488">
        <v>16</v>
      </c>
      <c r="F249" s="488">
        <v>5</v>
      </c>
      <c r="G249" s="488">
        <v>11</v>
      </c>
      <c r="H249" s="486">
        <v>5</v>
      </c>
      <c r="I249" s="486">
        <v>5</v>
      </c>
    </row>
    <row r="250" spans="1:9" ht="15.75">
      <c r="A250" s="703" t="s">
        <v>229</v>
      </c>
      <c r="B250" s="735">
        <v>2</v>
      </c>
      <c r="C250" s="735">
        <v>22</v>
      </c>
      <c r="D250" s="233" t="s">
        <v>655</v>
      </c>
      <c r="E250" s="60">
        <v>12</v>
      </c>
      <c r="F250" s="60">
        <v>9</v>
      </c>
      <c r="G250" s="60">
        <v>3</v>
      </c>
      <c r="H250" s="60">
        <v>0</v>
      </c>
      <c r="I250" s="60">
        <v>3</v>
      </c>
    </row>
    <row r="251" spans="1:9" ht="15.75">
      <c r="A251" s="705"/>
      <c r="B251" s="737"/>
      <c r="C251" s="737"/>
      <c r="D251" s="233" t="s">
        <v>656</v>
      </c>
      <c r="E251" s="60">
        <v>10</v>
      </c>
      <c r="F251" s="60">
        <v>6</v>
      </c>
      <c r="G251" s="60">
        <v>4</v>
      </c>
      <c r="H251" s="232">
        <v>0</v>
      </c>
      <c r="I251" s="232">
        <v>0</v>
      </c>
    </row>
    <row r="252" spans="1:9" ht="15.75">
      <c r="A252" s="587" t="s">
        <v>661</v>
      </c>
      <c r="B252" s="457">
        <v>2</v>
      </c>
      <c r="C252" s="457">
        <v>22</v>
      </c>
      <c r="D252" s="457"/>
      <c r="E252" s="488">
        <v>22</v>
      </c>
      <c r="F252" s="488">
        <v>15</v>
      </c>
      <c r="G252" s="488">
        <v>7</v>
      </c>
      <c r="H252" s="486">
        <v>0</v>
      </c>
      <c r="I252" s="486">
        <v>3</v>
      </c>
    </row>
    <row r="253" spans="1:9" ht="15.75">
      <c r="A253" s="703" t="s">
        <v>230</v>
      </c>
      <c r="B253" s="735">
        <v>1</v>
      </c>
      <c r="C253" s="735">
        <v>17</v>
      </c>
      <c r="D253" s="233" t="s">
        <v>655</v>
      </c>
      <c r="E253" s="61">
        <v>15</v>
      </c>
      <c r="F253" s="61">
        <v>17</v>
      </c>
      <c r="G253" s="61">
        <v>0</v>
      </c>
      <c r="H253" s="61">
        <v>17</v>
      </c>
      <c r="I253" s="61">
        <v>17</v>
      </c>
    </row>
    <row r="254" spans="1:9" ht="15.75">
      <c r="A254" s="705"/>
      <c r="B254" s="737"/>
      <c r="C254" s="737"/>
      <c r="D254" s="233" t="s">
        <v>656</v>
      </c>
      <c r="E254" s="422"/>
      <c r="F254" s="422"/>
      <c r="G254" s="422"/>
      <c r="H254" s="60"/>
      <c r="I254" s="60"/>
    </row>
    <row r="255" spans="1:9" ht="15.75">
      <c r="A255" s="587" t="s">
        <v>661</v>
      </c>
      <c r="B255" s="457">
        <v>1</v>
      </c>
      <c r="C255" s="457">
        <v>17</v>
      </c>
      <c r="D255" s="457"/>
      <c r="E255" s="488">
        <v>15</v>
      </c>
      <c r="F255" s="488">
        <v>17</v>
      </c>
      <c r="G255" s="488">
        <v>0</v>
      </c>
      <c r="H255" s="488">
        <v>17</v>
      </c>
      <c r="I255" s="488">
        <v>17</v>
      </c>
    </row>
    <row r="256" spans="1:9" ht="15.75">
      <c r="A256" s="703" t="s">
        <v>231</v>
      </c>
      <c r="B256" s="735">
        <v>1</v>
      </c>
      <c r="C256" s="735">
        <v>16</v>
      </c>
      <c r="D256" s="233" t="s">
        <v>655</v>
      </c>
      <c r="E256" s="233">
        <v>16</v>
      </c>
      <c r="F256" s="233">
        <v>16</v>
      </c>
      <c r="G256" s="233">
        <v>0</v>
      </c>
      <c r="H256" s="233">
        <v>16</v>
      </c>
      <c r="I256" s="233">
        <v>16</v>
      </c>
    </row>
    <row r="257" spans="1:9" ht="15.75">
      <c r="A257" s="705"/>
      <c r="B257" s="737"/>
      <c r="C257" s="737"/>
      <c r="D257" s="233" t="s">
        <v>656</v>
      </c>
      <c r="E257" s="60"/>
      <c r="F257" s="60"/>
      <c r="G257" s="60"/>
      <c r="H257" s="60"/>
      <c r="I257" s="60"/>
    </row>
    <row r="258" spans="1:9" ht="15.75">
      <c r="A258" s="587" t="s">
        <v>661</v>
      </c>
      <c r="B258" s="457">
        <v>1</v>
      </c>
      <c r="C258" s="457">
        <v>16</v>
      </c>
      <c r="D258" s="457"/>
      <c r="E258" s="488">
        <v>16</v>
      </c>
      <c r="F258" s="488">
        <v>16</v>
      </c>
      <c r="G258" s="488">
        <v>0</v>
      </c>
      <c r="H258" s="486">
        <v>16</v>
      </c>
      <c r="I258" s="486">
        <v>16</v>
      </c>
    </row>
    <row r="259" spans="1:9" ht="15.75">
      <c r="A259" s="703" t="s">
        <v>232</v>
      </c>
      <c r="B259" s="735">
        <v>1</v>
      </c>
      <c r="C259" s="735">
        <v>17</v>
      </c>
      <c r="D259" s="233" t="s">
        <v>655</v>
      </c>
      <c r="E259" s="60">
        <v>16</v>
      </c>
      <c r="F259" s="60">
        <v>15</v>
      </c>
      <c r="G259" s="60">
        <v>2</v>
      </c>
      <c r="H259" s="60">
        <v>14</v>
      </c>
      <c r="I259" s="60">
        <v>14</v>
      </c>
    </row>
    <row r="260" spans="1:9" ht="15.75">
      <c r="A260" s="705"/>
      <c r="B260" s="737"/>
      <c r="C260" s="737"/>
      <c r="D260" s="233" t="s">
        <v>656</v>
      </c>
      <c r="E260" s="6"/>
      <c r="F260" s="11"/>
      <c r="G260" s="11"/>
      <c r="H260" s="11"/>
      <c r="I260" s="11"/>
    </row>
    <row r="261" spans="1:9" ht="15.75">
      <c r="A261" s="588" t="s">
        <v>661</v>
      </c>
      <c r="B261" s="489">
        <v>1</v>
      </c>
      <c r="C261" s="489">
        <v>17</v>
      </c>
      <c r="D261" s="457"/>
      <c r="E261" s="488">
        <v>16</v>
      </c>
      <c r="F261" s="488">
        <v>15</v>
      </c>
      <c r="G261" s="488">
        <v>2</v>
      </c>
      <c r="H261" s="486">
        <v>14</v>
      </c>
      <c r="I261" s="486">
        <v>14</v>
      </c>
    </row>
    <row r="262" spans="1:9" ht="15.75">
      <c r="A262" s="703" t="s">
        <v>233</v>
      </c>
      <c r="B262" s="735">
        <v>1</v>
      </c>
      <c r="C262" s="735">
        <v>16</v>
      </c>
      <c r="D262" s="233" t="s">
        <v>655</v>
      </c>
      <c r="E262" s="90">
        <v>6</v>
      </c>
      <c r="F262" s="90">
        <v>6</v>
      </c>
      <c r="G262" s="90">
        <v>10</v>
      </c>
      <c r="H262" s="90">
        <v>6</v>
      </c>
      <c r="I262" s="90">
        <v>6</v>
      </c>
    </row>
    <row r="263" spans="1:9" ht="15.75">
      <c r="A263" s="705"/>
      <c r="B263" s="737"/>
      <c r="C263" s="737"/>
      <c r="D263" s="233" t="s">
        <v>656</v>
      </c>
      <c r="E263" s="422"/>
      <c r="F263" s="422"/>
      <c r="G263" s="422"/>
      <c r="H263" s="60"/>
      <c r="I263" s="60"/>
    </row>
    <row r="264" spans="1:9" ht="15.75">
      <c r="A264" s="587" t="s">
        <v>661</v>
      </c>
      <c r="B264" s="457">
        <v>1</v>
      </c>
      <c r="C264" s="457">
        <v>16</v>
      </c>
      <c r="D264" s="457"/>
      <c r="E264" s="488">
        <v>6</v>
      </c>
      <c r="F264" s="488">
        <v>6</v>
      </c>
      <c r="G264" s="488">
        <v>10</v>
      </c>
      <c r="H264" s="488">
        <v>6</v>
      </c>
      <c r="I264" s="488">
        <v>6</v>
      </c>
    </row>
    <row r="265" spans="1:9" ht="18.75">
      <c r="A265" s="492" t="s">
        <v>95</v>
      </c>
      <c r="B265" s="460">
        <v>15</v>
      </c>
      <c r="C265" s="460">
        <v>194</v>
      </c>
      <c r="D265" s="460"/>
      <c r="E265" s="591">
        <v>181</v>
      </c>
      <c r="F265" s="591">
        <v>144</v>
      </c>
      <c r="G265" s="591">
        <v>98</v>
      </c>
      <c r="H265" s="591">
        <v>72</v>
      </c>
      <c r="I265" s="591">
        <v>110</v>
      </c>
    </row>
    <row r="266" spans="1:9" ht="37.5" customHeight="1">
      <c r="A266" s="788" t="s">
        <v>2128</v>
      </c>
      <c r="B266" s="788"/>
      <c r="C266" s="788"/>
      <c r="D266" s="788"/>
      <c r="E266" s="788"/>
      <c r="F266" s="788"/>
      <c r="G266" s="788"/>
      <c r="H266" s="788"/>
      <c r="I266" s="789"/>
    </row>
    <row r="267" spans="1:9" ht="15.75">
      <c r="A267" s="703" t="s">
        <v>237</v>
      </c>
      <c r="B267" s="735">
        <v>3</v>
      </c>
      <c r="C267" s="735">
        <v>28</v>
      </c>
      <c r="D267" s="233" t="s">
        <v>655</v>
      </c>
      <c r="E267" s="60">
        <v>8</v>
      </c>
      <c r="F267" s="60">
        <v>8</v>
      </c>
      <c r="G267" s="161" t="s">
        <v>118</v>
      </c>
      <c r="H267" s="60">
        <v>8</v>
      </c>
      <c r="I267" s="60">
        <v>8</v>
      </c>
    </row>
    <row r="268" spans="1:9" ht="15.75">
      <c r="A268" s="704"/>
      <c r="B268" s="736"/>
      <c r="C268" s="736"/>
      <c r="D268" s="233" t="s">
        <v>656</v>
      </c>
      <c r="E268" s="60">
        <v>7</v>
      </c>
      <c r="F268" s="60">
        <v>7</v>
      </c>
      <c r="G268" s="161" t="s">
        <v>118</v>
      </c>
      <c r="H268" s="232">
        <v>7</v>
      </c>
      <c r="I268" s="232">
        <v>7</v>
      </c>
    </row>
    <row r="269" spans="1:9" ht="15.75">
      <c r="A269" s="705"/>
      <c r="B269" s="736"/>
      <c r="C269" s="736"/>
      <c r="D269" s="233" t="s">
        <v>657</v>
      </c>
      <c r="E269" s="60">
        <v>13</v>
      </c>
      <c r="F269" s="60">
        <v>10</v>
      </c>
      <c r="G269" s="60">
        <v>3</v>
      </c>
      <c r="H269" s="598" t="s">
        <v>118</v>
      </c>
      <c r="I269" s="232" t="s">
        <v>118</v>
      </c>
    </row>
    <row r="270" spans="1:9" ht="15.75">
      <c r="A270" s="599" t="s">
        <v>661</v>
      </c>
      <c r="B270" s="489">
        <v>3</v>
      </c>
      <c r="C270" s="489">
        <v>28</v>
      </c>
      <c r="D270" s="233"/>
      <c r="E270" s="488">
        <v>28</v>
      </c>
      <c r="F270" s="488">
        <v>25</v>
      </c>
      <c r="G270" s="488">
        <v>3</v>
      </c>
      <c r="H270" s="486">
        <v>15</v>
      </c>
      <c r="I270" s="486">
        <v>15</v>
      </c>
    </row>
    <row r="271" spans="1:9" ht="47.25">
      <c r="A271" s="703" t="s">
        <v>976</v>
      </c>
      <c r="B271" s="735">
        <v>2</v>
      </c>
      <c r="C271" s="735">
        <v>20</v>
      </c>
      <c r="D271" s="60" t="s">
        <v>977</v>
      </c>
      <c r="E271" s="60">
        <v>10</v>
      </c>
      <c r="F271" s="60">
        <v>8</v>
      </c>
      <c r="G271" s="60">
        <v>2</v>
      </c>
      <c r="H271" s="60">
        <v>10</v>
      </c>
      <c r="I271" s="60">
        <v>10</v>
      </c>
    </row>
    <row r="272" spans="1:9" ht="110.25">
      <c r="A272" s="710"/>
      <c r="B272" s="737"/>
      <c r="C272" s="737"/>
      <c r="D272" s="60" t="s">
        <v>978</v>
      </c>
      <c r="E272" s="60">
        <v>10</v>
      </c>
      <c r="F272" s="60">
        <v>10</v>
      </c>
      <c r="G272" s="60">
        <v>0</v>
      </c>
      <c r="H272" s="232">
        <v>10</v>
      </c>
      <c r="I272" s="232">
        <v>10</v>
      </c>
    </row>
    <row r="273" spans="1:9" ht="15.75">
      <c r="A273" s="599" t="s">
        <v>110</v>
      </c>
      <c r="B273" s="489">
        <v>2</v>
      </c>
      <c r="C273" s="489">
        <v>20</v>
      </c>
      <c r="D273" s="457"/>
      <c r="E273" s="488">
        <v>20</v>
      </c>
      <c r="F273" s="488">
        <v>18</v>
      </c>
      <c r="G273" s="488">
        <v>2</v>
      </c>
      <c r="H273" s="486">
        <v>20</v>
      </c>
      <c r="I273" s="486">
        <v>20</v>
      </c>
    </row>
    <row r="274" spans="1:9" ht="15.75">
      <c r="A274" s="703" t="s">
        <v>247</v>
      </c>
      <c r="B274" s="735">
        <v>2</v>
      </c>
      <c r="C274" s="735">
        <v>2</v>
      </c>
      <c r="D274" s="233" t="s">
        <v>655</v>
      </c>
      <c r="E274" s="60">
        <v>6</v>
      </c>
      <c r="F274" s="60">
        <v>6</v>
      </c>
      <c r="G274" s="60">
        <v>0</v>
      </c>
      <c r="H274" s="60">
        <v>6</v>
      </c>
      <c r="I274" s="60">
        <v>6</v>
      </c>
    </row>
    <row r="275" spans="1:9" ht="15.75">
      <c r="A275" s="705"/>
      <c r="B275" s="736"/>
      <c r="C275" s="736"/>
      <c r="D275" s="227" t="s">
        <v>656</v>
      </c>
      <c r="E275" s="230">
        <v>6</v>
      </c>
      <c r="F275" s="230">
        <v>6</v>
      </c>
      <c r="G275" s="60">
        <v>0</v>
      </c>
      <c r="H275" s="232">
        <v>6</v>
      </c>
      <c r="I275" s="232">
        <v>6</v>
      </c>
    </row>
    <row r="276" spans="1:9" ht="15.75">
      <c r="A276" s="600" t="s">
        <v>661</v>
      </c>
      <c r="B276" s="457">
        <v>2</v>
      </c>
      <c r="C276" s="457">
        <v>2</v>
      </c>
      <c r="D276" s="457"/>
      <c r="E276" s="488">
        <v>12</v>
      </c>
      <c r="F276" s="488">
        <v>12</v>
      </c>
      <c r="G276" s="488">
        <v>0</v>
      </c>
      <c r="H276" s="486">
        <v>12</v>
      </c>
      <c r="I276" s="486">
        <v>12</v>
      </c>
    </row>
    <row r="277" spans="1:9" ht="15">
      <c r="A277" s="703" t="s">
        <v>246</v>
      </c>
      <c r="B277" s="735">
        <v>1</v>
      </c>
      <c r="C277" s="735">
        <v>11</v>
      </c>
      <c r="D277" s="735" t="s">
        <v>655</v>
      </c>
      <c r="E277" s="783">
        <v>11</v>
      </c>
      <c r="F277" s="783">
        <v>6</v>
      </c>
      <c r="G277" s="783">
        <v>5</v>
      </c>
      <c r="H277" s="783" t="s">
        <v>238</v>
      </c>
      <c r="I277" s="783">
        <v>6</v>
      </c>
    </row>
    <row r="278" spans="1:9" ht="15">
      <c r="A278" s="704"/>
      <c r="B278" s="736"/>
      <c r="C278" s="736"/>
      <c r="D278" s="736"/>
      <c r="E278" s="784"/>
      <c r="F278" s="784"/>
      <c r="G278" s="784"/>
      <c r="H278" s="784"/>
      <c r="I278" s="784"/>
    </row>
    <row r="279" spans="1:9" ht="15">
      <c r="A279" s="704"/>
      <c r="B279" s="736"/>
      <c r="C279" s="736"/>
      <c r="D279" s="736"/>
      <c r="E279" s="784"/>
      <c r="F279" s="784"/>
      <c r="G279" s="784"/>
      <c r="H279" s="784"/>
      <c r="I279" s="784"/>
    </row>
    <row r="280" spans="1:9" ht="15">
      <c r="A280" s="704"/>
      <c r="B280" s="736"/>
      <c r="C280" s="736"/>
      <c r="D280" s="736"/>
      <c r="E280" s="784"/>
      <c r="F280" s="784"/>
      <c r="G280" s="784"/>
      <c r="H280" s="784"/>
      <c r="I280" s="784"/>
    </row>
    <row r="281" spans="1:9" ht="15">
      <c r="A281" s="704"/>
      <c r="B281" s="736"/>
      <c r="C281" s="736"/>
      <c r="D281" s="736"/>
      <c r="E281" s="784"/>
      <c r="F281" s="784"/>
      <c r="G281" s="784"/>
      <c r="H281" s="784"/>
      <c r="I281" s="784"/>
    </row>
    <row r="282" spans="1:9" ht="15">
      <c r="A282" s="704"/>
      <c r="B282" s="736"/>
      <c r="C282" s="736"/>
      <c r="D282" s="736"/>
      <c r="E282" s="784"/>
      <c r="F282" s="784"/>
      <c r="G282" s="784"/>
      <c r="H282" s="784"/>
      <c r="I282" s="784"/>
    </row>
    <row r="283" spans="1:9" ht="15">
      <c r="A283" s="705"/>
      <c r="B283" s="737"/>
      <c r="C283" s="737"/>
      <c r="D283" s="737"/>
      <c r="E283" s="785"/>
      <c r="F283" s="785"/>
      <c r="G283" s="785"/>
      <c r="H283" s="785"/>
      <c r="I283" s="785"/>
    </row>
    <row r="284" spans="1:9" ht="15.75">
      <c r="A284" s="761" t="s">
        <v>301</v>
      </c>
      <c r="B284" s="735">
        <v>2</v>
      </c>
      <c r="C284" s="735">
        <v>25</v>
      </c>
      <c r="D284" s="233" t="s">
        <v>655</v>
      </c>
      <c r="E284" s="60">
        <v>16</v>
      </c>
      <c r="F284" s="60">
        <v>15</v>
      </c>
      <c r="G284" s="60">
        <v>1</v>
      </c>
      <c r="H284" s="60">
        <v>16</v>
      </c>
      <c r="I284" s="60">
        <v>16</v>
      </c>
    </row>
    <row r="285" spans="1:9" ht="15.75">
      <c r="A285" s="790"/>
      <c r="B285" s="737"/>
      <c r="C285" s="737"/>
      <c r="D285" s="233" t="s">
        <v>656</v>
      </c>
      <c r="E285" s="60">
        <v>9</v>
      </c>
      <c r="F285" s="60">
        <v>9</v>
      </c>
      <c r="G285" s="60"/>
      <c r="H285" s="232"/>
      <c r="I285" s="232">
        <v>9</v>
      </c>
    </row>
    <row r="286" spans="1:9" ht="15.75">
      <c r="A286" s="599" t="s">
        <v>661</v>
      </c>
      <c r="B286" s="489">
        <v>2</v>
      </c>
      <c r="C286" s="489">
        <v>25</v>
      </c>
      <c r="D286" s="457">
        <v>2</v>
      </c>
      <c r="E286" s="488">
        <v>25</v>
      </c>
      <c r="F286" s="488">
        <v>24</v>
      </c>
      <c r="G286" s="488">
        <v>1</v>
      </c>
      <c r="H286" s="486">
        <v>16</v>
      </c>
      <c r="I286" s="486">
        <v>25</v>
      </c>
    </row>
    <row r="287" spans="1:9" ht="15.75">
      <c r="A287" s="703" t="s">
        <v>240</v>
      </c>
      <c r="B287" s="767">
        <v>3</v>
      </c>
      <c r="C287" s="767">
        <v>34</v>
      </c>
      <c r="D287" s="233" t="s">
        <v>655</v>
      </c>
      <c r="E287" s="60">
        <v>12</v>
      </c>
      <c r="F287" s="60">
        <v>12</v>
      </c>
      <c r="G287" s="60"/>
      <c r="H287" s="60">
        <v>12</v>
      </c>
      <c r="I287" s="60">
        <v>12</v>
      </c>
    </row>
    <row r="288" spans="1:9" ht="15.75">
      <c r="A288" s="704"/>
      <c r="B288" s="768"/>
      <c r="C288" s="768"/>
      <c r="D288" s="233" t="s">
        <v>656</v>
      </c>
      <c r="E288" s="60">
        <v>12</v>
      </c>
      <c r="F288" s="60">
        <v>12</v>
      </c>
      <c r="G288" s="60"/>
      <c r="H288" s="60">
        <v>12</v>
      </c>
      <c r="I288" s="60">
        <v>12</v>
      </c>
    </row>
    <row r="289" spans="1:9" ht="15.75">
      <c r="A289" s="705"/>
      <c r="B289" s="768"/>
      <c r="C289" s="768"/>
      <c r="D289" s="227" t="s">
        <v>979</v>
      </c>
      <c r="E289" s="230">
        <v>10</v>
      </c>
      <c r="F289" s="230">
        <v>10</v>
      </c>
      <c r="G289" s="230"/>
      <c r="H289" s="230">
        <v>10</v>
      </c>
      <c r="I289" s="230">
        <v>10</v>
      </c>
    </row>
    <row r="290" spans="1:9" ht="15.75">
      <c r="A290" s="600" t="s">
        <v>661</v>
      </c>
      <c r="B290" s="457">
        <v>3</v>
      </c>
      <c r="C290" s="457">
        <v>34</v>
      </c>
      <c r="D290" s="457">
        <v>3</v>
      </c>
      <c r="E290" s="488">
        <v>34</v>
      </c>
      <c r="F290" s="488">
        <v>34</v>
      </c>
      <c r="G290" s="488"/>
      <c r="H290" s="488">
        <v>34</v>
      </c>
      <c r="I290" s="488">
        <v>34</v>
      </c>
    </row>
    <row r="291" spans="1:9" ht="31.5">
      <c r="A291" s="200" t="s">
        <v>981</v>
      </c>
      <c r="B291" s="233">
        <v>1</v>
      </c>
      <c r="C291" s="233">
        <v>13</v>
      </c>
      <c r="D291" s="233" t="s">
        <v>655</v>
      </c>
      <c r="E291" s="488">
        <v>13</v>
      </c>
      <c r="F291" s="488">
        <v>13</v>
      </c>
      <c r="G291" s="488"/>
      <c r="H291" s="488"/>
      <c r="I291" s="488">
        <v>13</v>
      </c>
    </row>
    <row r="292" spans="1:9" ht="47.25">
      <c r="A292" s="200" t="s">
        <v>241</v>
      </c>
      <c r="B292" s="233">
        <v>1</v>
      </c>
      <c r="C292" s="233">
        <v>12</v>
      </c>
      <c r="D292" s="233" t="s">
        <v>655</v>
      </c>
      <c r="E292" s="488">
        <v>12</v>
      </c>
      <c r="F292" s="488">
        <v>8</v>
      </c>
      <c r="G292" s="488">
        <v>4</v>
      </c>
      <c r="H292" s="488">
        <v>19</v>
      </c>
      <c r="I292" s="488">
        <v>19</v>
      </c>
    </row>
    <row r="293" spans="1:9" ht="15.75">
      <c r="A293" s="703" t="s">
        <v>242</v>
      </c>
      <c r="B293" s="735">
        <v>2</v>
      </c>
      <c r="C293" s="735">
        <v>8</v>
      </c>
      <c r="D293" s="233" t="s">
        <v>655</v>
      </c>
      <c r="E293" s="60">
        <v>8</v>
      </c>
      <c r="F293" s="60">
        <v>8</v>
      </c>
      <c r="G293" s="60">
        <v>0</v>
      </c>
      <c r="H293" s="60">
        <v>8</v>
      </c>
      <c r="I293" s="60">
        <v>8</v>
      </c>
    </row>
    <row r="294" spans="1:9" ht="15.75">
      <c r="A294" s="705"/>
      <c r="B294" s="736"/>
      <c r="C294" s="736"/>
      <c r="D294" s="233" t="s">
        <v>656</v>
      </c>
      <c r="E294" s="60">
        <v>0</v>
      </c>
      <c r="F294" s="60">
        <v>0</v>
      </c>
      <c r="G294" s="60">
        <v>0</v>
      </c>
      <c r="H294" s="232">
        <v>0</v>
      </c>
      <c r="I294" s="232">
        <v>0</v>
      </c>
    </row>
    <row r="295" spans="1:9" ht="15.75">
      <c r="A295" s="599" t="s">
        <v>661</v>
      </c>
      <c r="B295" s="457">
        <v>3</v>
      </c>
      <c r="C295" s="457">
        <v>20</v>
      </c>
      <c r="D295" s="457">
        <v>2</v>
      </c>
      <c r="E295" s="488">
        <v>8</v>
      </c>
      <c r="F295" s="488">
        <v>8</v>
      </c>
      <c r="G295" s="488">
        <v>0</v>
      </c>
      <c r="H295" s="486">
        <v>8</v>
      </c>
      <c r="I295" s="486">
        <v>8</v>
      </c>
    </row>
    <row r="296" spans="1:9" ht="47.25">
      <c r="A296" s="200" t="s">
        <v>980</v>
      </c>
      <c r="B296" s="227">
        <v>1</v>
      </c>
      <c r="C296" s="227">
        <v>15</v>
      </c>
      <c r="D296" s="233" t="s">
        <v>655</v>
      </c>
      <c r="E296" s="488">
        <v>15</v>
      </c>
      <c r="F296" s="488">
        <v>10</v>
      </c>
      <c r="G296" s="488">
        <v>5</v>
      </c>
      <c r="H296" s="488">
        <v>10</v>
      </c>
      <c r="I296" s="488">
        <v>10</v>
      </c>
    </row>
    <row r="297" spans="1:9" ht="15">
      <c r="A297" s="703" t="s">
        <v>249</v>
      </c>
      <c r="B297" s="735">
        <v>1</v>
      </c>
      <c r="C297" s="735">
        <v>16</v>
      </c>
      <c r="D297" s="735" t="s">
        <v>655</v>
      </c>
      <c r="E297" s="783">
        <v>16</v>
      </c>
      <c r="F297" s="783">
        <v>11</v>
      </c>
      <c r="G297" s="783">
        <v>5</v>
      </c>
      <c r="H297" s="783">
        <v>11</v>
      </c>
      <c r="I297" s="783">
        <v>11</v>
      </c>
    </row>
    <row r="298" spans="1:9" ht="15">
      <c r="A298" s="709"/>
      <c r="B298" s="736"/>
      <c r="C298" s="736"/>
      <c r="D298" s="768"/>
      <c r="E298" s="786"/>
      <c r="F298" s="786"/>
      <c r="G298" s="786"/>
      <c r="H298" s="786"/>
      <c r="I298" s="786"/>
    </row>
    <row r="299" spans="1:9" ht="15">
      <c r="A299" s="709"/>
      <c r="B299" s="736"/>
      <c r="C299" s="736"/>
      <c r="D299" s="768"/>
      <c r="E299" s="786"/>
      <c r="F299" s="786"/>
      <c r="G299" s="786"/>
      <c r="H299" s="786"/>
      <c r="I299" s="786"/>
    </row>
    <row r="300" spans="1:9" ht="15">
      <c r="A300" s="710"/>
      <c r="B300" s="737"/>
      <c r="C300" s="737"/>
      <c r="D300" s="769"/>
      <c r="E300" s="787"/>
      <c r="F300" s="787"/>
      <c r="G300" s="787"/>
      <c r="H300" s="787"/>
      <c r="I300" s="787"/>
    </row>
    <row r="301" spans="1:9" ht="50.25" customHeight="1">
      <c r="A301" s="703" t="s">
        <v>307</v>
      </c>
      <c r="B301" s="735">
        <v>2</v>
      </c>
      <c r="C301" s="735">
        <v>18</v>
      </c>
      <c r="D301" s="233" t="s">
        <v>655</v>
      </c>
      <c r="E301" s="60">
        <v>8</v>
      </c>
      <c r="F301" s="60">
        <v>3</v>
      </c>
      <c r="G301" s="60">
        <v>5</v>
      </c>
      <c r="H301" s="60">
        <v>8</v>
      </c>
      <c r="I301" s="60">
        <v>8</v>
      </c>
    </row>
    <row r="302" spans="1:9" ht="54" customHeight="1">
      <c r="A302" s="721"/>
      <c r="B302" s="737"/>
      <c r="C302" s="737"/>
      <c r="D302" s="233" t="s">
        <v>656</v>
      </c>
      <c r="E302" s="60">
        <v>10</v>
      </c>
      <c r="F302" s="60">
        <v>6</v>
      </c>
      <c r="G302" s="60">
        <v>4</v>
      </c>
      <c r="H302" s="232">
        <v>10</v>
      </c>
      <c r="I302" s="232">
        <v>10</v>
      </c>
    </row>
    <row r="303" spans="1:9" ht="15.75">
      <c r="A303" s="599" t="s">
        <v>661</v>
      </c>
      <c r="B303" s="489">
        <v>2</v>
      </c>
      <c r="C303" s="489">
        <v>18</v>
      </c>
      <c r="D303" s="457">
        <v>2</v>
      </c>
      <c r="E303" s="488">
        <v>18</v>
      </c>
      <c r="F303" s="488">
        <v>9</v>
      </c>
      <c r="G303" s="488">
        <v>9</v>
      </c>
      <c r="H303" s="486">
        <v>18</v>
      </c>
      <c r="I303" s="486">
        <v>18</v>
      </c>
    </row>
    <row r="304" spans="1:9" ht="18.75">
      <c r="A304" s="601" t="s">
        <v>95</v>
      </c>
      <c r="B304" s="602">
        <f>B270+B273+B276+B286+B290+B303+B295</f>
        <v>17</v>
      </c>
      <c r="C304" s="602">
        <f>C270+C273+C276+C286+C290+C291+C292+C293+C296+C297+C301</f>
        <v>191</v>
      </c>
      <c r="D304" s="602"/>
      <c r="E304" s="602">
        <f>E270+E273+E276+E277+E286+E290+E291+E292+E295+E296+E297+E303</f>
        <v>212</v>
      </c>
      <c r="F304" s="602">
        <f>F270+F273+F276+F277+F286+F290+F291+F292+F295+F296+F297+F303</f>
        <v>178</v>
      </c>
      <c r="G304" s="602">
        <f>G270+G273+G276+G277+G286+G290+G291+G292+G295+G296+G297+G303</f>
        <v>34</v>
      </c>
      <c r="H304" s="602">
        <f>H270+H273+H276+H286+H290+H291+H292+H295+H296+H297+H303</f>
        <v>163</v>
      </c>
      <c r="I304" s="602">
        <f>I270+I273+I276+I277+I286+I290+I291+I292+I295+I296+I297+I303</f>
        <v>191</v>
      </c>
    </row>
    <row r="305" spans="1:9" ht="39" customHeight="1">
      <c r="A305" s="603" t="s">
        <v>251</v>
      </c>
      <c r="B305" s="605">
        <f>SUM(B61,B110,B129,B141,B179,B199,B229,B265,B304)</f>
        <v>196</v>
      </c>
      <c r="C305" s="605">
        <f aca="true" t="shared" si="2" ref="C305:I305">SUM(C61,C110,C129,C141,C179,C199,C229,C265,C304)</f>
        <v>2152</v>
      </c>
      <c r="D305" s="605"/>
      <c r="E305" s="605">
        <f t="shared" si="2"/>
        <v>1960</v>
      </c>
      <c r="F305" s="605">
        <f t="shared" si="2"/>
        <v>1736</v>
      </c>
      <c r="G305" s="605">
        <f t="shared" si="2"/>
        <v>360</v>
      </c>
      <c r="H305" s="605">
        <f t="shared" si="2"/>
        <v>1178</v>
      </c>
      <c r="I305" s="605">
        <f t="shared" si="2"/>
        <v>1263</v>
      </c>
    </row>
    <row r="306" ht="15">
      <c r="B306" s="604"/>
    </row>
  </sheetData>
  <sheetProtection/>
  <mergeCells count="206">
    <mergeCell ref="F1:H1"/>
    <mergeCell ref="A7:A12"/>
    <mergeCell ref="B7:B12"/>
    <mergeCell ref="C7:C12"/>
    <mergeCell ref="A14:A16"/>
    <mergeCell ref="B14:B16"/>
    <mergeCell ref="C14:C16"/>
    <mergeCell ref="A6:I6"/>
    <mergeCell ref="A49:A51"/>
    <mergeCell ref="B49:B51"/>
    <mergeCell ref="C49:C51"/>
    <mergeCell ref="A25:A27"/>
    <mergeCell ref="B25:B27"/>
    <mergeCell ref="C25:C27"/>
    <mergeCell ref="A29:A36"/>
    <mergeCell ref="B29:B36"/>
    <mergeCell ref="C29:C36"/>
    <mergeCell ref="A18:A19"/>
    <mergeCell ref="B18:B19"/>
    <mergeCell ref="C18:C19"/>
    <mergeCell ref="A21:A23"/>
    <mergeCell ref="B21:B23"/>
    <mergeCell ref="C21:C23"/>
    <mergeCell ref="A53:A56"/>
    <mergeCell ref="B53:B56"/>
    <mergeCell ref="C53:C56"/>
    <mergeCell ref="A38:A41"/>
    <mergeCell ref="B38:B41"/>
    <mergeCell ref="C38:C41"/>
    <mergeCell ref="A43:A45"/>
    <mergeCell ref="B43:B45"/>
    <mergeCell ref="C43:C45"/>
    <mergeCell ref="A62:I62"/>
    <mergeCell ref="A63:A80"/>
    <mergeCell ref="B63:B80"/>
    <mergeCell ref="C63:C80"/>
    <mergeCell ref="A82:A84"/>
    <mergeCell ref="B82:B84"/>
    <mergeCell ref="C82:C84"/>
    <mergeCell ref="A58:A59"/>
    <mergeCell ref="B58:B59"/>
    <mergeCell ref="C58:C59"/>
    <mergeCell ref="A94:A96"/>
    <mergeCell ref="B94:B96"/>
    <mergeCell ref="C94:C96"/>
    <mergeCell ref="A100:A101"/>
    <mergeCell ref="B100:B101"/>
    <mergeCell ref="C100:C101"/>
    <mergeCell ref="A86:A87"/>
    <mergeCell ref="B86:B87"/>
    <mergeCell ref="C86:C87"/>
    <mergeCell ref="A91:A92"/>
    <mergeCell ref="B91:B92"/>
    <mergeCell ref="C91:C92"/>
    <mergeCell ref="A111:I111"/>
    <mergeCell ref="A115:A116"/>
    <mergeCell ref="B115:B116"/>
    <mergeCell ref="C115:C116"/>
    <mergeCell ref="A118:A120"/>
    <mergeCell ref="B118:B120"/>
    <mergeCell ref="C118:C120"/>
    <mergeCell ref="A103:A105"/>
    <mergeCell ref="B103:B105"/>
    <mergeCell ref="C103:C105"/>
    <mergeCell ref="A107:A108"/>
    <mergeCell ref="B107:B108"/>
    <mergeCell ref="C107:C108"/>
    <mergeCell ref="F124:F125"/>
    <mergeCell ref="G124:G125"/>
    <mergeCell ref="H124:H125"/>
    <mergeCell ref="I124:I125"/>
    <mergeCell ref="A127:A128"/>
    <mergeCell ref="B127:B128"/>
    <mergeCell ref="C127:C128"/>
    <mergeCell ref="A122:A125"/>
    <mergeCell ref="B122:B125"/>
    <mergeCell ref="C122:C125"/>
    <mergeCell ref="D124:D125"/>
    <mergeCell ref="E124:E125"/>
    <mergeCell ref="A148:A151"/>
    <mergeCell ref="B148:B151"/>
    <mergeCell ref="C148:C150"/>
    <mergeCell ref="A153:A158"/>
    <mergeCell ref="B153:B158"/>
    <mergeCell ref="C153:C158"/>
    <mergeCell ref="A130:I130"/>
    <mergeCell ref="A135:A136"/>
    <mergeCell ref="A142:I142"/>
    <mergeCell ref="A143:A146"/>
    <mergeCell ref="B143:B146"/>
    <mergeCell ref="C143:C146"/>
    <mergeCell ref="A173:A175"/>
    <mergeCell ref="B173:B175"/>
    <mergeCell ref="C173:C175"/>
    <mergeCell ref="A180:I180"/>
    <mergeCell ref="A181:A183"/>
    <mergeCell ref="B181:B183"/>
    <mergeCell ref="C181:C183"/>
    <mergeCell ref="A160:A163"/>
    <mergeCell ref="B160:B163"/>
    <mergeCell ref="C160:C163"/>
    <mergeCell ref="A165:A169"/>
    <mergeCell ref="B165:B169"/>
    <mergeCell ref="C165:C169"/>
    <mergeCell ref="A200:I200"/>
    <mergeCell ref="A201:A203"/>
    <mergeCell ref="B201:B204"/>
    <mergeCell ref="C201:C204"/>
    <mergeCell ref="A205:A206"/>
    <mergeCell ref="B205:B207"/>
    <mergeCell ref="C205:C207"/>
    <mergeCell ref="A186:A187"/>
    <mergeCell ref="B186:B187"/>
    <mergeCell ref="C186:C187"/>
    <mergeCell ref="A189:A191"/>
    <mergeCell ref="B189:B191"/>
    <mergeCell ref="C189:C191"/>
    <mergeCell ref="A215:A216"/>
    <mergeCell ref="B215:B217"/>
    <mergeCell ref="C215:C217"/>
    <mergeCell ref="A218:A220"/>
    <mergeCell ref="B218:B221"/>
    <mergeCell ref="C218:C221"/>
    <mergeCell ref="A208:A210"/>
    <mergeCell ref="B208:B211"/>
    <mergeCell ref="C208:C211"/>
    <mergeCell ref="A212:A213"/>
    <mergeCell ref="B212:B214"/>
    <mergeCell ref="C212:C214"/>
    <mergeCell ref="A234:A236"/>
    <mergeCell ref="B234:B236"/>
    <mergeCell ref="C234:C236"/>
    <mergeCell ref="A238:A239"/>
    <mergeCell ref="B238:B239"/>
    <mergeCell ref="C238:C239"/>
    <mergeCell ref="A223:A227"/>
    <mergeCell ref="B223:B228"/>
    <mergeCell ref="C223:C228"/>
    <mergeCell ref="A230:I230"/>
    <mergeCell ref="A231:A232"/>
    <mergeCell ref="B231:B232"/>
    <mergeCell ref="C231:C232"/>
    <mergeCell ref="A247:A248"/>
    <mergeCell ref="B247:B248"/>
    <mergeCell ref="C247:C248"/>
    <mergeCell ref="A250:A251"/>
    <mergeCell ref="B250:B251"/>
    <mergeCell ref="C250:C251"/>
    <mergeCell ref="A241:A242"/>
    <mergeCell ref="B241:B242"/>
    <mergeCell ref="C241:C242"/>
    <mergeCell ref="A244:A245"/>
    <mergeCell ref="B244:B245"/>
    <mergeCell ref="C244:C245"/>
    <mergeCell ref="A259:A260"/>
    <mergeCell ref="B259:B260"/>
    <mergeCell ref="C259:C260"/>
    <mergeCell ref="A262:A263"/>
    <mergeCell ref="B262:B263"/>
    <mergeCell ref="C262:C263"/>
    <mergeCell ref="A253:A254"/>
    <mergeCell ref="B253:B254"/>
    <mergeCell ref="C253:C254"/>
    <mergeCell ref="A256:A257"/>
    <mergeCell ref="B256:B257"/>
    <mergeCell ref="C256:C257"/>
    <mergeCell ref="I297:I300"/>
    <mergeCell ref="A274:A275"/>
    <mergeCell ref="B274:B275"/>
    <mergeCell ref="C274:C275"/>
    <mergeCell ref="A277:A283"/>
    <mergeCell ref="B277:B283"/>
    <mergeCell ref="C277:C283"/>
    <mergeCell ref="A266:I266"/>
    <mergeCell ref="A267:A269"/>
    <mergeCell ref="B267:B269"/>
    <mergeCell ref="C267:C269"/>
    <mergeCell ref="A271:A272"/>
    <mergeCell ref="B271:B272"/>
    <mergeCell ref="C271:C272"/>
    <mergeCell ref="I277:I283"/>
    <mergeCell ref="A284:A285"/>
    <mergeCell ref="B284:B285"/>
    <mergeCell ref="C284:C285"/>
    <mergeCell ref="A287:A289"/>
    <mergeCell ref="B287:B289"/>
    <mergeCell ref="C287:C289"/>
    <mergeCell ref="D277:D283"/>
    <mergeCell ref="E277:E283"/>
    <mergeCell ref="F277:F283"/>
    <mergeCell ref="G277:G283"/>
    <mergeCell ref="H277:H283"/>
    <mergeCell ref="A301:A302"/>
    <mergeCell ref="B301:B302"/>
    <mergeCell ref="C301:C302"/>
    <mergeCell ref="D297:D300"/>
    <mergeCell ref="E297:E300"/>
    <mergeCell ref="F297:F300"/>
    <mergeCell ref="G297:G300"/>
    <mergeCell ref="H297:H300"/>
    <mergeCell ref="A293:A294"/>
    <mergeCell ref="B293:B294"/>
    <mergeCell ref="C293:C294"/>
    <mergeCell ref="A297:A300"/>
    <mergeCell ref="B297:B300"/>
    <mergeCell ref="C297:C300"/>
  </mergeCells>
  <printOptions/>
  <pageMargins left="0.11811023622047245" right="0.11811023622047245" top="0.5511811023622047" bottom="0.7480314960629921" header="0.31496062992125984" footer="0.31496062992125984"/>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P178"/>
  <sheetViews>
    <sheetView zoomScale="80" zoomScaleNormal="80" zoomScalePageLayoutView="0" workbookViewId="0" topLeftCell="A1">
      <pane ySplit="5" topLeftCell="A6" activePane="bottomLeft" state="frozen"/>
      <selection pane="topLeft" activeCell="A1" sqref="A1"/>
      <selection pane="bottomLeft" activeCell="D1" sqref="D1:F1"/>
    </sheetView>
  </sheetViews>
  <sheetFormatPr defaultColWidth="9.140625" defaultRowHeight="15"/>
  <cols>
    <col min="2" max="2" width="41.28125" style="0" customWidth="1"/>
    <col min="3" max="3" width="22.7109375" style="0" customWidth="1"/>
    <col min="4" max="4" width="21.28125" style="0" customWidth="1"/>
    <col min="5" max="12" width="14.7109375" style="0" customWidth="1"/>
    <col min="13" max="13" width="14.140625" style="0" customWidth="1"/>
    <col min="14" max="16" width="15.7109375" style="0" customWidth="1"/>
    <col min="17" max="17" width="12.57421875" style="0" customWidth="1"/>
  </cols>
  <sheetData>
    <row r="1" spans="2:16" ht="66" customHeight="1">
      <c r="B1" s="18"/>
      <c r="D1" s="702" t="s">
        <v>2134</v>
      </c>
      <c r="E1" s="702"/>
      <c r="F1" s="702"/>
      <c r="G1" s="14"/>
      <c r="H1" s="34"/>
      <c r="I1" s="19"/>
      <c r="J1" s="19"/>
      <c r="K1" s="19"/>
      <c r="L1" s="19"/>
      <c r="M1" s="2"/>
      <c r="N1" s="2"/>
      <c r="O1" s="2"/>
      <c r="P1" s="2"/>
    </row>
    <row r="2" spans="2:16" ht="15.75">
      <c r="B2" s="24"/>
      <c r="C2" s="7"/>
      <c r="D2" s="7"/>
      <c r="E2" s="7"/>
      <c r="F2" s="7"/>
      <c r="G2" s="14"/>
      <c r="H2" s="7"/>
      <c r="I2" s="24"/>
      <c r="J2" s="24"/>
      <c r="K2" s="24"/>
      <c r="L2" s="24"/>
      <c r="M2" s="24"/>
      <c r="N2" s="24"/>
      <c r="O2" s="24"/>
      <c r="P2" s="24"/>
    </row>
    <row r="3" spans="2:16" ht="21" customHeight="1">
      <c r="B3" s="724" t="s">
        <v>96</v>
      </c>
      <c r="C3" s="724"/>
      <c r="D3" s="724"/>
      <c r="E3" s="724"/>
      <c r="F3" s="724"/>
      <c r="G3" s="724"/>
      <c r="H3" s="7"/>
      <c r="I3" s="24"/>
      <c r="J3" s="24"/>
      <c r="K3" s="24"/>
      <c r="L3" s="24"/>
      <c r="M3" s="1"/>
      <c r="N3" s="1"/>
      <c r="O3" s="1"/>
      <c r="P3" s="1"/>
    </row>
    <row r="4" spans="2:16" ht="15.75">
      <c r="B4" s="18"/>
      <c r="C4" s="7"/>
      <c r="D4" s="7"/>
      <c r="E4" s="7"/>
      <c r="F4" s="7"/>
      <c r="G4" s="7"/>
      <c r="H4" s="7"/>
      <c r="I4" s="24"/>
      <c r="J4" s="24"/>
      <c r="K4" s="24"/>
      <c r="L4" s="24"/>
      <c r="M4" s="1"/>
      <c r="N4" s="1"/>
      <c r="O4" s="1"/>
      <c r="P4" s="1"/>
    </row>
    <row r="5" spans="1:16" ht="94.5" customHeight="1">
      <c r="A5" s="291" t="s">
        <v>297</v>
      </c>
      <c r="B5" s="291" t="s">
        <v>87</v>
      </c>
      <c r="C5" s="292" t="s">
        <v>97</v>
      </c>
      <c r="D5" s="292" t="s">
        <v>14</v>
      </c>
      <c r="E5" s="292" t="s">
        <v>16</v>
      </c>
      <c r="F5" s="292" t="s">
        <v>15</v>
      </c>
      <c r="G5" s="24"/>
      <c r="H5" s="24"/>
      <c r="I5" s="24"/>
      <c r="J5" s="24"/>
      <c r="K5" s="24"/>
      <c r="L5" s="24"/>
      <c r="M5" s="1"/>
      <c r="N5" s="1"/>
      <c r="O5" s="1"/>
      <c r="P5" s="1"/>
    </row>
    <row r="6" spans="1:16" ht="33" customHeight="1">
      <c r="A6" s="834" t="s">
        <v>113</v>
      </c>
      <c r="B6" s="835"/>
      <c r="C6" s="835"/>
      <c r="D6" s="835"/>
      <c r="E6" s="835"/>
      <c r="F6" s="836"/>
      <c r="G6" s="24"/>
      <c r="H6" s="24"/>
      <c r="I6" s="24"/>
      <c r="J6" s="24"/>
      <c r="K6" s="24"/>
      <c r="L6" s="24"/>
      <c r="M6" s="1"/>
      <c r="N6" s="1"/>
      <c r="O6" s="1"/>
      <c r="P6" s="1"/>
    </row>
    <row r="7" spans="1:16" ht="31.5">
      <c r="A7" s="277">
        <v>1</v>
      </c>
      <c r="B7" s="248" t="s">
        <v>252</v>
      </c>
      <c r="C7" s="4">
        <v>1</v>
      </c>
      <c r="D7" s="4">
        <v>1</v>
      </c>
      <c r="E7" s="5">
        <v>86</v>
      </c>
      <c r="F7" s="249">
        <v>0</v>
      </c>
      <c r="G7" s="24"/>
      <c r="H7" s="24"/>
      <c r="I7" s="24"/>
      <c r="J7" s="24"/>
      <c r="K7" s="24"/>
      <c r="L7" s="24"/>
      <c r="M7" s="1"/>
      <c r="N7" s="1"/>
      <c r="O7" s="1"/>
      <c r="P7" s="1"/>
    </row>
    <row r="8" spans="1:16" ht="63">
      <c r="A8" s="277">
        <v>2</v>
      </c>
      <c r="B8" s="248" t="s">
        <v>115</v>
      </c>
      <c r="C8" s="4">
        <v>5</v>
      </c>
      <c r="D8" s="4">
        <v>5</v>
      </c>
      <c r="E8" s="5">
        <v>42</v>
      </c>
      <c r="F8" s="243">
        <v>5</v>
      </c>
      <c r="G8" s="24"/>
      <c r="H8" s="24"/>
      <c r="I8" s="24"/>
      <c r="J8" s="24"/>
      <c r="K8" s="24"/>
      <c r="L8" s="24"/>
      <c r="M8" s="1"/>
      <c r="N8" s="1"/>
      <c r="O8" s="1"/>
      <c r="P8" s="1"/>
    </row>
    <row r="9" spans="1:16" ht="31.5">
      <c r="A9" s="277">
        <v>3</v>
      </c>
      <c r="B9" s="248" t="s">
        <v>116</v>
      </c>
      <c r="C9" s="244">
        <v>1</v>
      </c>
      <c r="D9" s="244">
        <v>1</v>
      </c>
      <c r="E9" s="245">
        <v>8</v>
      </c>
      <c r="F9" s="246">
        <v>1</v>
      </c>
      <c r="G9" s="14"/>
      <c r="H9" s="7"/>
      <c r="I9" s="24"/>
      <c r="J9" s="24"/>
      <c r="K9" s="24"/>
      <c r="L9" s="24"/>
      <c r="M9" s="1"/>
      <c r="N9" s="1"/>
      <c r="O9" s="1"/>
      <c r="P9" s="1"/>
    </row>
    <row r="10" spans="1:12" ht="31.5">
      <c r="A10" s="277">
        <v>4</v>
      </c>
      <c r="B10" s="248" t="s">
        <v>119</v>
      </c>
      <c r="C10" s="4">
        <v>0</v>
      </c>
      <c r="D10" s="4">
        <v>0</v>
      </c>
      <c r="E10" s="5">
        <v>0</v>
      </c>
      <c r="F10" s="242">
        <v>0</v>
      </c>
      <c r="G10" s="24"/>
      <c r="H10" s="24"/>
      <c r="I10" s="24"/>
      <c r="J10" s="24"/>
      <c r="K10" s="24"/>
      <c r="L10" s="24"/>
    </row>
    <row r="11" spans="1:12" ht="29.25" customHeight="1">
      <c r="A11" s="277">
        <v>5</v>
      </c>
      <c r="B11" s="248" t="s">
        <v>120</v>
      </c>
      <c r="C11" s="4">
        <v>3</v>
      </c>
      <c r="D11" s="4">
        <v>3</v>
      </c>
      <c r="E11" s="5">
        <v>45</v>
      </c>
      <c r="F11" s="243">
        <v>0</v>
      </c>
      <c r="G11" s="240"/>
      <c r="H11" s="240"/>
      <c r="I11" s="18"/>
      <c r="J11" s="18"/>
      <c r="K11" s="18"/>
      <c r="L11" s="18"/>
    </row>
    <row r="12" spans="1:12" ht="31.5">
      <c r="A12" s="277">
        <v>6</v>
      </c>
      <c r="B12" s="248" t="s">
        <v>121</v>
      </c>
      <c r="C12" s="244">
        <v>1</v>
      </c>
      <c r="D12" s="244">
        <v>126</v>
      </c>
      <c r="E12" s="245">
        <v>126</v>
      </c>
      <c r="F12" s="246">
        <v>1</v>
      </c>
      <c r="G12" s="729"/>
      <c r="H12" s="729"/>
      <c r="I12" s="18"/>
      <c r="J12" s="18"/>
      <c r="K12" s="729"/>
      <c r="L12" s="729"/>
    </row>
    <row r="13" spans="1:6" ht="31.5">
      <c r="A13" s="277">
        <v>7</v>
      </c>
      <c r="B13" s="248" t="s">
        <v>122</v>
      </c>
      <c r="C13" s="4">
        <v>4</v>
      </c>
      <c r="D13" s="4">
        <v>4</v>
      </c>
      <c r="E13" s="5">
        <v>118</v>
      </c>
      <c r="F13" s="243">
        <v>1</v>
      </c>
    </row>
    <row r="14" spans="1:6" ht="47.25">
      <c r="A14" s="277">
        <v>8</v>
      </c>
      <c r="B14" s="248" t="s">
        <v>123</v>
      </c>
      <c r="C14" s="244">
        <v>2</v>
      </c>
      <c r="D14" s="244">
        <v>1</v>
      </c>
      <c r="E14" s="245">
        <v>11</v>
      </c>
      <c r="F14" s="247">
        <v>1</v>
      </c>
    </row>
    <row r="15" spans="1:6" ht="31.5">
      <c r="A15" s="277">
        <v>9</v>
      </c>
      <c r="B15" s="248" t="s">
        <v>124</v>
      </c>
      <c r="C15" s="4">
        <v>1</v>
      </c>
      <c r="D15" s="4">
        <v>1</v>
      </c>
      <c r="E15" s="5">
        <v>5</v>
      </c>
      <c r="F15" s="8">
        <v>0</v>
      </c>
    </row>
    <row r="16" spans="1:6" ht="84.75" customHeight="1">
      <c r="A16" s="277">
        <v>10</v>
      </c>
      <c r="B16" s="697" t="s">
        <v>254</v>
      </c>
      <c r="C16" s="4">
        <v>1</v>
      </c>
      <c r="D16" s="4">
        <v>1</v>
      </c>
      <c r="E16" s="5">
        <v>21</v>
      </c>
      <c r="F16" s="243">
        <v>0</v>
      </c>
    </row>
    <row r="17" spans="1:6" ht="31.5">
      <c r="A17" s="277">
        <v>11</v>
      </c>
      <c r="B17" s="248" t="s">
        <v>126</v>
      </c>
      <c r="C17" s="4">
        <v>1</v>
      </c>
      <c r="D17" s="4">
        <v>1</v>
      </c>
      <c r="E17" s="5">
        <v>35</v>
      </c>
      <c r="F17" s="243">
        <v>0</v>
      </c>
    </row>
    <row r="18" spans="1:6" ht="31.5">
      <c r="A18" s="277">
        <v>12</v>
      </c>
      <c r="B18" s="248" t="s">
        <v>127</v>
      </c>
      <c r="C18" s="244">
        <v>1</v>
      </c>
      <c r="D18" s="244">
        <v>1</v>
      </c>
      <c r="E18" s="245">
        <v>29</v>
      </c>
      <c r="F18" s="246">
        <v>0</v>
      </c>
    </row>
    <row r="19" spans="1:6" ht="20.25">
      <c r="A19" s="277"/>
      <c r="B19" s="250" t="s">
        <v>211</v>
      </c>
      <c r="C19" s="251">
        <f>SUM(C7:C18)</f>
        <v>21</v>
      </c>
      <c r="D19" s="251">
        <f>SUM(D7:D18)</f>
        <v>145</v>
      </c>
      <c r="E19" s="251">
        <f>SUM(E7:E18)</f>
        <v>526</v>
      </c>
      <c r="F19" s="251">
        <f>SUM(F7:F18)</f>
        <v>9</v>
      </c>
    </row>
    <row r="20" spans="1:6" ht="29.25" customHeight="1">
      <c r="A20" s="834" t="s">
        <v>129</v>
      </c>
      <c r="B20" s="835"/>
      <c r="C20" s="835"/>
      <c r="D20" s="835"/>
      <c r="E20" s="835"/>
      <c r="F20" s="836"/>
    </row>
    <row r="21" spans="1:6" ht="31.5">
      <c r="A21" s="277">
        <v>1</v>
      </c>
      <c r="B21" s="42" t="s">
        <v>130</v>
      </c>
      <c r="C21" s="4">
        <v>13</v>
      </c>
      <c r="D21" s="4">
        <v>8</v>
      </c>
      <c r="E21" s="5">
        <v>198</v>
      </c>
      <c r="F21" s="196">
        <v>0</v>
      </c>
    </row>
    <row r="22" spans="1:6" ht="78.75">
      <c r="A22" s="277">
        <v>2</v>
      </c>
      <c r="B22" s="42" t="s">
        <v>131</v>
      </c>
      <c r="C22" s="4">
        <v>5</v>
      </c>
      <c r="D22" s="4">
        <v>5</v>
      </c>
      <c r="E22" s="5">
        <v>71</v>
      </c>
      <c r="F22" s="243">
        <v>1</v>
      </c>
    </row>
    <row r="23" spans="1:6" ht="63">
      <c r="A23" s="277">
        <v>3</v>
      </c>
      <c r="B23" s="254" t="s">
        <v>286</v>
      </c>
      <c r="C23" s="4">
        <v>1</v>
      </c>
      <c r="D23" s="4">
        <v>1</v>
      </c>
      <c r="E23" s="5">
        <v>28</v>
      </c>
      <c r="F23" s="243">
        <v>0</v>
      </c>
    </row>
    <row r="24" spans="1:6" ht="31.5">
      <c r="A24" s="277">
        <v>4</v>
      </c>
      <c r="B24" s="200" t="s">
        <v>135</v>
      </c>
      <c r="C24" s="4">
        <v>1</v>
      </c>
      <c r="D24" s="4">
        <v>1</v>
      </c>
      <c r="E24" s="5">
        <v>10</v>
      </c>
      <c r="F24" s="243">
        <v>0</v>
      </c>
    </row>
    <row r="25" spans="1:6" ht="31.5">
      <c r="A25" s="277">
        <v>5</v>
      </c>
      <c r="B25" s="44" t="s">
        <v>136</v>
      </c>
      <c r="C25" s="253">
        <v>50</v>
      </c>
      <c r="D25" s="4">
        <v>50</v>
      </c>
      <c r="E25" s="5">
        <v>50</v>
      </c>
      <c r="F25" s="243">
        <v>0</v>
      </c>
    </row>
    <row r="26" spans="1:6" ht="31.5">
      <c r="A26" s="277">
        <v>6</v>
      </c>
      <c r="B26" s="42" t="s">
        <v>137</v>
      </c>
      <c r="C26" s="4">
        <v>2</v>
      </c>
      <c r="D26" s="4">
        <v>2</v>
      </c>
      <c r="E26" s="5">
        <v>59</v>
      </c>
      <c r="F26" s="252">
        <v>0</v>
      </c>
    </row>
    <row r="27" spans="1:6" ht="31.5">
      <c r="A27" s="277">
        <v>7</v>
      </c>
      <c r="B27" s="42" t="s">
        <v>283</v>
      </c>
      <c r="C27" s="4">
        <v>23</v>
      </c>
      <c r="D27" s="4">
        <v>23</v>
      </c>
      <c r="E27" s="5">
        <v>23</v>
      </c>
      <c r="F27" s="252">
        <v>0</v>
      </c>
    </row>
    <row r="28" spans="1:6" ht="31.5">
      <c r="A28" s="277">
        <v>8</v>
      </c>
      <c r="B28" s="42" t="s">
        <v>142</v>
      </c>
      <c r="C28" s="4">
        <v>1</v>
      </c>
      <c r="D28" s="4">
        <v>1</v>
      </c>
      <c r="E28" s="5">
        <v>27</v>
      </c>
      <c r="F28" s="252">
        <v>0</v>
      </c>
    </row>
    <row r="29" spans="1:6" ht="31.5">
      <c r="A29" s="277">
        <v>9</v>
      </c>
      <c r="B29" s="42" t="s">
        <v>140</v>
      </c>
      <c r="C29" s="4">
        <v>3</v>
      </c>
      <c r="D29" s="4">
        <v>3</v>
      </c>
      <c r="E29" s="5">
        <v>42</v>
      </c>
      <c r="F29" s="252">
        <v>1</v>
      </c>
    </row>
    <row r="30" spans="1:6" ht="31.5">
      <c r="A30" s="277">
        <v>10</v>
      </c>
      <c r="B30" s="42" t="s">
        <v>284</v>
      </c>
      <c r="C30" s="4">
        <v>1</v>
      </c>
      <c r="D30" s="4">
        <v>1</v>
      </c>
      <c r="E30" s="5">
        <v>17</v>
      </c>
      <c r="F30" s="252">
        <v>1</v>
      </c>
    </row>
    <row r="31" spans="1:6" ht="20.25">
      <c r="A31" s="277"/>
      <c r="B31" s="250" t="s">
        <v>212</v>
      </c>
      <c r="C31" s="255">
        <f>SUM(C21:C30)</f>
        <v>100</v>
      </c>
      <c r="D31" s="255">
        <f>SUM(D21:D30)</f>
        <v>95</v>
      </c>
      <c r="E31" s="255">
        <f>SUM(E21:E30)</f>
        <v>525</v>
      </c>
      <c r="F31" s="255">
        <f>SUM(F21:F30)</f>
        <v>3</v>
      </c>
    </row>
    <row r="32" spans="1:6" ht="35.25" customHeight="1">
      <c r="A32" s="834" t="s">
        <v>144</v>
      </c>
      <c r="B32" s="835"/>
      <c r="C32" s="835"/>
      <c r="D32" s="835"/>
      <c r="E32" s="835"/>
      <c r="F32" s="836"/>
    </row>
    <row r="33" spans="1:6" ht="47.25">
      <c r="A33" s="277">
        <v>1</v>
      </c>
      <c r="B33" s="293" t="s">
        <v>145</v>
      </c>
      <c r="C33" s="294">
        <v>0</v>
      </c>
      <c r="D33" s="294">
        <v>0</v>
      </c>
      <c r="E33" s="294">
        <v>0</v>
      </c>
      <c r="F33" s="294">
        <v>0</v>
      </c>
    </row>
    <row r="34" spans="1:6" ht="47.25">
      <c r="A34" s="277">
        <v>2</v>
      </c>
      <c r="B34" s="42" t="s">
        <v>146</v>
      </c>
      <c r="C34" s="4">
        <v>1</v>
      </c>
      <c r="D34" s="4">
        <v>1</v>
      </c>
      <c r="E34" s="5">
        <v>24</v>
      </c>
      <c r="F34" s="196" t="s">
        <v>288</v>
      </c>
    </row>
    <row r="35" spans="1:6" ht="31.5">
      <c r="A35" s="277">
        <v>3</v>
      </c>
      <c r="B35" s="42" t="s">
        <v>149</v>
      </c>
      <c r="C35" s="4">
        <v>2</v>
      </c>
      <c r="D35" s="4"/>
      <c r="E35" s="5">
        <v>8</v>
      </c>
      <c r="F35" s="243">
        <v>0</v>
      </c>
    </row>
    <row r="36" spans="1:6" ht="47.25">
      <c r="A36" s="277">
        <v>4</v>
      </c>
      <c r="B36" s="200" t="s">
        <v>258</v>
      </c>
      <c r="C36" s="4">
        <v>2</v>
      </c>
      <c r="D36" s="4">
        <v>41</v>
      </c>
      <c r="E36" s="5">
        <v>41</v>
      </c>
      <c r="F36" s="243">
        <v>0</v>
      </c>
    </row>
    <row r="37" spans="1:6" ht="31.5">
      <c r="A37" s="277">
        <v>5</v>
      </c>
      <c r="B37" s="200" t="s">
        <v>151</v>
      </c>
      <c r="C37" s="4">
        <v>1</v>
      </c>
      <c r="D37" s="4">
        <v>1</v>
      </c>
      <c r="E37" s="5">
        <v>6</v>
      </c>
      <c r="F37" s="243">
        <v>0</v>
      </c>
    </row>
    <row r="38" spans="1:6" ht="47.25">
      <c r="A38" s="277">
        <v>6</v>
      </c>
      <c r="B38" s="42" t="s">
        <v>259</v>
      </c>
      <c r="C38" s="4">
        <v>1</v>
      </c>
      <c r="D38" s="4">
        <v>1</v>
      </c>
      <c r="E38" s="5">
        <v>15</v>
      </c>
      <c r="F38" s="243">
        <v>1</v>
      </c>
    </row>
    <row r="39" spans="1:6" ht="31.5">
      <c r="A39" s="277">
        <v>7</v>
      </c>
      <c r="B39" s="42" t="s">
        <v>157</v>
      </c>
      <c r="C39" s="4">
        <v>1</v>
      </c>
      <c r="D39" s="4">
        <v>1</v>
      </c>
      <c r="E39" s="5">
        <v>16</v>
      </c>
      <c r="F39" s="243">
        <v>0</v>
      </c>
    </row>
    <row r="40" spans="1:6" ht="31.5">
      <c r="A40" s="277">
        <v>8</v>
      </c>
      <c r="B40" s="42" t="s">
        <v>158</v>
      </c>
      <c r="C40" s="4">
        <v>1</v>
      </c>
      <c r="D40" s="4">
        <v>1</v>
      </c>
      <c r="E40" s="5">
        <v>34</v>
      </c>
      <c r="F40" s="243">
        <v>1</v>
      </c>
    </row>
    <row r="41" spans="1:6" ht="47.25">
      <c r="A41" s="277">
        <v>9</v>
      </c>
      <c r="B41" s="42" t="s">
        <v>289</v>
      </c>
      <c r="C41" s="4">
        <v>28</v>
      </c>
      <c r="D41" s="4">
        <v>28</v>
      </c>
      <c r="E41" s="5">
        <v>28</v>
      </c>
      <c r="F41" s="243"/>
    </row>
    <row r="42" spans="1:6" ht="47.25">
      <c r="A42" s="277">
        <v>10</v>
      </c>
      <c r="B42" s="258" t="s">
        <v>160</v>
      </c>
      <c r="C42" s="256">
        <v>0</v>
      </c>
      <c r="D42" s="256">
        <v>0</v>
      </c>
      <c r="E42" s="256">
        <v>0</v>
      </c>
      <c r="F42" s="257">
        <v>0</v>
      </c>
    </row>
    <row r="43" spans="1:6" ht="20.25">
      <c r="A43" s="288"/>
      <c r="B43" s="289" t="s">
        <v>213</v>
      </c>
      <c r="C43" s="290">
        <f>SUM(C33:C42)</f>
        <v>37</v>
      </c>
      <c r="D43" s="290">
        <f>SUM(D33:D42)</f>
        <v>74</v>
      </c>
      <c r="E43" s="290">
        <f>SUM(E33:E42)</f>
        <v>172</v>
      </c>
      <c r="F43" s="290">
        <f>SUM(F33:F42)</f>
        <v>2</v>
      </c>
    </row>
    <row r="44" spans="1:6" ht="29.25" customHeight="1">
      <c r="A44" s="834" t="s">
        <v>156</v>
      </c>
      <c r="B44" s="835"/>
      <c r="C44" s="835"/>
      <c r="D44" s="835"/>
      <c r="E44" s="835"/>
      <c r="F44" s="836"/>
    </row>
    <row r="45" spans="1:6" ht="63">
      <c r="A45" s="277">
        <v>1</v>
      </c>
      <c r="B45" s="42" t="s">
        <v>168</v>
      </c>
      <c r="C45" s="4">
        <v>2</v>
      </c>
      <c r="D45" s="4">
        <v>2</v>
      </c>
      <c r="E45" s="5">
        <v>14</v>
      </c>
      <c r="F45" s="249">
        <v>0</v>
      </c>
    </row>
    <row r="46" spans="1:6" ht="31.5">
      <c r="A46" s="277">
        <v>2</v>
      </c>
      <c r="B46" s="261" t="s">
        <v>161</v>
      </c>
      <c r="C46" s="244">
        <v>2</v>
      </c>
      <c r="D46" s="244">
        <v>2</v>
      </c>
      <c r="E46" s="245">
        <v>20</v>
      </c>
      <c r="F46" s="246">
        <v>0</v>
      </c>
    </row>
    <row r="47" spans="1:6" ht="63">
      <c r="A47" s="277">
        <v>3</v>
      </c>
      <c r="B47" s="262" t="s">
        <v>290</v>
      </c>
      <c r="C47" s="244">
        <v>1</v>
      </c>
      <c r="D47" s="244">
        <v>1</v>
      </c>
      <c r="E47" s="245">
        <v>13</v>
      </c>
      <c r="F47" s="246">
        <v>1</v>
      </c>
    </row>
    <row r="48" spans="1:6" ht="31.5">
      <c r="A48" s="277">
        <v>4</v>
      </c>
      <c r="B48" s="42" t="s">
        <v>164</v>
      </c>
      <c r="C48" s="4">
        <v>0</v>
      </c>
      <c r="D48" s="4">
        <v>0</v>
      </c>
      <c r="E48" s="5">
        <v>0</v>
      </c>
      <c r="F48" s="243">
        <v>0</v>
      </c>
    </row>
    <row r="49" spans="1:6" ht="63">
      <c r="A49" s="277">
        <v>5</v>
      </c>
      <c r="B49" s="42" t="s">
        <v>291</v>
      </c>
      <c r="C49" s="4">
        <v>1</v>
      </c>
      <c r="D49" s="4">
        <v>1</v>
      </c>
      <c r="E49" s="5">
        <v>27</v>
      </c>
      <c r="F49" s="243">
        <v>0</v>
      </c>
    </row>
    <row r="50" spans="1:6" ht="31.5">
      <c r="A50" s="277">
        <v>6</v>
      </c>
      <c r="B50" s="42" t="s">
        <v>166</v>
      </c>
      <c r="C50" s="4">
        <v>0</v>
      </c>
      <c r="D50" s="4">
        <v>0</v>
      </c>
      <c r="E50" s="4">
        <v>0</v>
      </c>
      <c r="F50" s="243">
        <v>0</v>
      </c>
    </row>
    <row r="51" spans="1:6" ht="47.25">
      <c r="A51" s="277">
        <v>7</v>
      </c>
      <c r="B51" s="42" t="s">
        <v>167</v>
      </c>
      <c r="C51" s="4">
        <v>2</v>
      </c>
      <c r="D51" s="4">
        <v>2</v>
      </c>
      <c r="E51" s="5">
        <v>10</v>
      </c>
      <c r="F51" s="243">
        <v>0</v>
      </c>
    </row>
    <row r="52" spans="1:6" ht="31.5">
      <c r="A52" s="277">
        <v>8</v>
      </c>
      <c r="B52" s="200" t="s">
        <v>171</v>
      </c>
      <c r="C52" s="4">
        <v>0</v>
      </c>
      <c r="D52" s="4">
        <v>0</v>
      </c>
      <c r="E52" s="5">
        <v>0</v>
      </c>
      <c r="F52" s="243">
        <v>0</v>
      </c>
    </row>
    <row r="53" spans="1:6" ht="20.25">
      <c r="A53" s="277"/>
      <c r="B53" s="250" t="s">
        <v>214</v>
      </c>
      <c r="C53" s="255">
        <f>SUM(C45:C52)</f>
        <v>8</v>
      </c>
      <c r="D53" s="255">
        <f>SUM(D45:D52)</f>
        <v>8</v>
      </c>
      <c r="E53" s="255">
        <f>SUM(E45:E52)</f>
        <v>84</v>
      </c>
      <c r="F53" s="255">
        <f>SUM(F45:F52)</f>
        <v>1</v>
      </c>
    </row>
    <row r="54" spans="1:6" ht="27.75" customHeight="1">
      <c r="A54" s="834" t="s">
        <v>172</v>
      </c>
      <c r="B54" s="835"/>
      <c r="C54" s="835"/>
      <c r="D54" s="835"/>
      <c r="E54" s="835"/>
      <c r="F54" s="836"/>
    </row>
    <row r="55" spans="1:6" ht="47.25">
      <c r="A55" s="277">
        <v>1</v>
      </c>
      <c r="B55" s="180" t="s">
        <v>268</v>
      </c>
      <c r="C55" s="295">
        <v>2</v>
      </c>
      <c r="D55" s="295">
        <v>2</v>
      </c>
      <c r="E55" s="295">
        <v>46</v>
      </c>
      <c r="F55" s="296">
        <v>0</v>
      </c>
    </row>
    <row r="56" spans="1:6" ht="63">
      <c r="A56" s="277">
        <v>2</v>
      </c>
      <c r="B56" s="200" t="s">
        <v>269</v>
      </c>
      <c r="C56" s="8">
        <v>0</v>
      </c>
      <c r="D56" s="8">
        <v>0</v>
      </c>
      <c r="E56" s="8">
        <v>0</v>
      </c>
      <c r="F56" s="243">
        <v>0</v>
      </c>
    </row>
    <row r="57" spans="1:6" ht="47.25">
      <c r="A57" s="277">
        <v>3</v>
      </c>
      <c r="B57" s="200" t="s">
        <v>185</v>
      </c>
      <c r="C57" s="8">
        <v>1</v>
      </c>
      <c r="D57" s="8">
        <v>1</v>
      </c>
      <c r="E57" s="8">
        <v>95</v>
      </c>
      <c r="F57" s="243">
        <v>0</v>
      </c>
    </row>
    <row r="58" spans="1:6" ht="31.5">
      <c r="A58" s="277">
        <v>4</v>
      </c>
      <c r="B58" s="200" t="s">
        <v>265</v>
      </c>
      <c r="C58" s="8">
        <v>2</v>
      </c>
      <c r="D58" s="8">
        <v>2</v>
      </c>
      <c r="E58" s="8">
        <v>72</v>
      </c>
      <c r="F58" s="243">
        <v>0</v>
      </c>
    </row>
    <row r="59" spans="1:6" ht="31.5">
      <c r="A59" s="277">
        <v>5</v>
      </c>
      <c r="B59" s="200" t="s">
        <v>266</v>
      </c>
      <c r="C59" s="4">
        <v>1</v>
      </c>
      <c r="D59" s="4">
        <v>1</v>
      </c>
      <c r="E59" s="5">
        <v>64</v>
      </c>
      <c r="F59" s="243">
        <v>1</v>
      </c>
    </row>
    <row r="60" spans="1:6" ht="63">
      <c r="A60" s="277">
        <v>6</v>
      </c>
      <c r="B60" s="200" t="s">
        <v>270</v>
      </c>
      <c r="C60" s="8">
        <v>4</v>
      </c>
      <c r="D60" s="8">
        <v>2</v>
      </c>
      <c r="E60" s="8">
        <v>13</v>
      </c>
      <c r="F60" s="243">
        <v>0</v>
      </c>
    </row>
    <row r="61" spans="1:6" ht="31.5">
      <c r="A61" s="277">
        <v>7</v>
      </c>
      <c r="B61" s="200" t="s">
        <v>267</v>
      </c>
      <c r="C61" s="8">
        <v>3</v>
      </c>
      <c r="D61" s="8">
        <v>3</v>
      </c>
      <c r="E61" s="8">
        <v>54</v>
      </c>
      <c r="F61" s="243">
        <v>1</v>
      </c>
    </row>
    <row r="62" spans="1:6" ht="71.25" customHeight="1">
      <c r="A62" s="277">
        <v>8</v>
      </c>
      <c r="B62" s="200" t="s">
        <v>295</v>
      </c>
      <c r="C62" s="263">
        <v>0</v>
      </c>
      <c r="D62" s="263">
        <v>0</v>
      </c>
      <c r="E62" s="263">
        <v>0</v>
      </c>
      <c r="F62" s="246">
        <v>0</v>
      </c>
    </row>
    <row r="63" spans="1:6" ht="20.25">
      <c r="A63" s="288"/>
      <c r="B63" s="289" t="s">
        <v>215</v>
      </c>
      <c r="C63" s="297">
        <f>SUM(C55:C62)</f>
        <v>13</v>
      </c>
      <c r="D63" s="297">
        <f>SUM(D55:D62)</f>
        <v>11</v>
      </c>
      <c r="E63" s="297">
        <f>SUM(E55:E62)</f>
        <v>344</v>
      </c>
      <c r="F63" s="297">
        <f>SUM(F55:F62)</f>
        <v>2</v>
      </c>
    </row>
    <row r="64" spans="1:6" ht="30" customHeight="1">
      <c r="A64" s="834" t="s">
        <v>187</v>
      </c>
      <c r="B64" s="835"/>
      <c r="C64" s="835"/>
      <c r="D64" s="835"/>
      <c r="E64" s="835"/>
      <c r="F64" s="836"/>
    </row>
    <row r="65" spans="1:6" ht="31.5">
      <c r="A65" s="277">
        <v>1</v>
      </c>
      <c r="B65" s="298" t="s">
        <v>190</v>
      </c>
      <c r="C65" s="253">
        <v>1</v>
      </c>
      <c r="D65" s="4">
        <v>1</v>
      </c>
      <c r="E65" s="5">
        <v>30</v>
      </c>
      <c r="F65" s="249">
        <v>0</v>
      </c>
    </row>
    <row r="66" spans="1:6" ht="31.5">
      <c r="A66" s="277">
        <v>2</v>
      </c>
      <c r="B66" s="265" t="s">
        <v>191</v>
      </c>
      <c r="C66" s="266">
        <v>1</v>
      </c>
      <c r="D66" s="302">
        <v>15</v>
      </c>
      <c r="E66" s="267">
        <v>15</v>
      </c>
      <c r="F66" s="243">
        <v>0</v>
      </c>
    </row>
    <row r="67" spans="1:6" ht="31.5">
      <c r="A67" s="277">
        <v>3</v>
      </c>
      <c r="B67" s="12" t="s">
        <v>192</v>
      </c>
      <c r="C67" s="8">
        <v>3</v>
      </c>
      <c r="D67" s="8">
        <v>3</v>
      </c>
      <c r="E67" s="8">
        <v>29</v>
      </c>
      <c r="F67" s="257">
        <v>0</v>
      </c>
    </row>
    <row r="68" spans="1:6" ht="31.5">
      <c r="A68" s="277">
        <v>4</v>
      </c>
      <c r="B68" s="262" t="s">
        <v>193</v>
      </c>
      <c r="C68" s="268">
        <v>0</v>
      </c>
      <c r="D68" s="268">
        <v>0</v>
      </c>
      <c r="E68" s="269">
        <v>0</v>
      </c>
      <c r="F68" s="246">
        <v>0</v>
      </c>
    </row>
    <row r="69" spans="1:6" ht="31.5">
      <c r="A69" s="277">
        <v>5</v>
      </c>
      <c r="B69" s="270" t="s">
        <v>194</v>
      </c>
      <c r="C69" s="8">
        <v>1</v>
      </c>
      <c r="D69" s="8">
        <v>1</v>
      </c>
      <c r="E69" s="8">
        <v>19</v>
      </c>
      <c r="F69" s="271" t="s">
        <v>296</v>
      </c>
    </row>
    <row r="70" spans="1:6" ht="35.25" customHeight="1">
      <c r="A70" s="277">
        <v>6</v>
      </c>
      <c r="B70" s="272" t="s">
        <v>195</v>
      </c>
      <c r="C70" s="244">
        <v>0</v>
      </c>
      <c r="D70" s="244">
        <v>0</v>
      </c>
      <c r="E70" s="245">
        <v>0</v>
      </c>
      <c r="F70" s="246">
        <v>0</v>
      </c>
    </row>
    <row r="71" spans="1:6" ht="31.5">
      <c r="A71" s="277">
        <v>7</v>
      </c>
      <c r="B71" s="201" t="s">
        <v>196</v>
      </c>
      <c r="C71" s="4">
        <v>1</v>
      </c>
      <c r="D71" s="4">
        <v>1</v>
      </c>
      <c r="E71" s="273">
        <v>12</v>
      </c>
      <c r="F71" s="243">
        <v>0</v>
      </c>
    </row>
    <row r="72" spans="1:6" ht="47.25">
      <c r="A72" s="277">
        <v>8</v>
      </c>
      <c r="B72" s="206" t="s">
        <v>197</v>
      </c>
      <c r="C72" s="4">
        <v>0</v>
      </c>
      <c r="D72" s="4">
        <v>0</v>
      </c>
      <c r="E72" s="5">
        <v>0</v>
      </c>
      <c r="F72" s="243">
        <v>0</v>
      </c>
    </row>
    <row r="73" spans="1:6" ht="38.25" customHeight="1">
      <c r="A73" s="277">
        <v>9</v>
      </c>
      <c r="B73" s="201" t="s">
        <v>198</v>
      </c>
      <c r="C73" s="4">
        <v>0</v>
      </c>
      <c r="D73" s="4">
        <v>0</v>
      </c>
      <c r="E73" s="5">
        <v>0</v>
      </c>
      <c r="F73" s="243">
        <v>0</v>
      </c>
    </row>
    <row r="74" spans="1:6" ht="30.75" customHeight="1">
      <c r="A74" s="277">
        <v>10</v>
      </c>
      <c r="B74" s="272" t="s">
        <v>199</v>
      </c>
      <c r="C74" s="275">
        <v>2</v>
      </c>
      <c r="D74" s="268">
        <v>2</v>
      </c>
      <c r="E74" s="269">
        <v>5</v>
      </c>
      <c r="F74" s="276">
        <v>0</v>
      </c>
    </row>
    <row r="75" spans="1:6" ht="20.25">
      <c r="A75" s="277"/>
      <c r="B75" s="250" t="s">
        <v>216</v>
      </c>
      <c r="C75" s="255">
        <f>SUM(C65:C74)</f>
        <v>9</v>
      </c>
      <c r="D75" s="255">
        <f>SUM(D65:D74)</f>
        <v>23</v>
      </c>
      <c r="E75" s="255">
        <f>SUM(E65:E74)</f>
        <v>110</v>
      </c>
      <c r="F75" s="255">
        <f>SUM(F65:F74)</f>
        <v>0</v>
      </c>
    </row>
    <row r="76" spans="1:6" ht="27.75" customHeight="1">
      <c r="A76" s="834" t="s">
        <v>200</v>
      </c>
      <c r="B76" s="835"/>
      <c r="C76" s="835"/>
      <c r="D76" s="835"/>
      <c r="E76" s="835"/>
      <c r="F76" s="836"/>
    </row>
    <row r="77" spans="1:6" ht="31.5">
      <c r="A77" s="277">
        <v>1</v>
      </c>
      <c r="B77" s="186" t="s">
        <v>272</v>
      </c>
      <c r="C77" s="274">
        <v>1</v>
      </c>
      <c r="D77" s="244">
        <v>1</v>
      </c>
      <c r="E77" s="245">
        <v>52</v>
      </c>
      <c r="F77" s="296">
        <v>0</v>
      </c>
    </row>
    <row r="78" spans="1:6" ht="31.5">
      <c r="A78" s="277">
        <v>2</v>
      </c>
      <c r="B78" s="211" t="s">
        <v>202</v>
      </c>
      <c r="C78" s="274">
        <v>2</v>
      </c>
      <c r="D78" s="244">
        <v>2</v>
      </c>
      <c r="E78" s="245">
        <v>12</v>
      </c>
      <c r="F78" s="246">
        <v>0</v>
      </c>
    </row>
    <row r="79" spans="1:6" ht="52.5" customHeight="1">
      <c r="A79" s="277">
        <v>3</v>
      </c>
      <c r="B79" s="281" t="s">
        <v>204</v>
      </c>
      <c r="C79" s="274">
        <v>1</v>
      </c>
      <c r="D79" s="244">
        <v>1</v>
      </c>
      <c r="E79" s="245">
        <v>60</v>
      </c>
      <c r="F79" s="246">
        <v>1</v>
      </c>
    </row>
    <row r="80" spans="1:6" ht="31.5">
      <c r="A80" s="277">
        <v>4</v>
      </c>
      <c r="B80" s="281" t="s">
        <v>205</v>
      </c>
      <c r="C80" s="274">
        <v>5</v>
      </c>
      <c r="D80" s="244">
        <v>5</v>
      </c>
      <c r="E80" s="245">
        <v>32</v>
      </c>
      <c r="F80" s="246">
        <v>0</v>
      </c>
    </row>
    <row r="81" spans="1:6" ht="31.5">
      <c r="A81" s="277">
        <v>5</v>
      </c>
      <c r="B81" s="208" t="s">
        <v>206</v>
      </c>
      <c r="C81" s="244">
        <v>1</v>
      </c>
      <c r="D81" s="244">
        <v>1</v>
      </c>
      <c r="E81" s="245">
        <v>16</v>
      </c>
      <c r="F81" s="139">
        <v>0</v>
      </c>
    </row>
    <row r="82" spans="1:6" ht="63">
      <c r="A82" s="277">
        <v>6</v>
      </c>
      <c r="B82" s="208" t="s">
        <v>208</v>
      </c>
      <c r="C82" s="244">
        <v>1</v>
      </c>
      <c r="D82" s="244">
        <v>1</v>
      </c>
      <c r="E82" s="278">
        <v>27</v>
      </c>
      <c r="F82" s="246">
        <v>0</v>
      </c>
    </row>
    <row r="83" spans="1:6" ht="31.5">
      <c r="A83" s="277">
        <v>7</v>
      </c>
      <c r="B83" s="208" t="s">
        <v>209</v>
      </c>
      <c r="C83" s="244">
        <v>0</v>
      </c>
      <c r="D83" s="244">
        <v>0</v>
      </c>
      <c r="E83" s="245">
        <v>0</v>
      </c>
      <c r="F83" s="246">
        <v>0</v>
      </c>
    </row>
    <row r="84" spans="1:6" ht="31.5">
      <c r="A84" s="277">
        <v>8</v>
      </c>
      <c r="B84" s="282" t="s">
        <v>276</v>
      </c>
      <c r="C84" s="279">
        <v>3</v>
      </c>
      <c r="D84" s="279">
        <v>3</v>
      </c>
      <c r="E84" s="280">
        <v>36</v>
      </c>
      <c r="F84" s="139">
        <v>0</v>
      </c>
    </row>
    <row r="85" spans="1:6" ht="20.25">
      <c r="A85" s="288"/>
      <c r="B85" s="289" t="s">
        <v>217</v>
      </c>
      <c r="C85" s="299">
        <f>SUM(C77:C84)</f>
        <v>14</v>
      </c>
      <c r="D85" s="299">
        <f>SUM(D77:D84)</f>
        <v>14</v>
      </c>
      <c r="E85" s="299">
        <f>SUM(E77:E84)</f>
        <v>235</v>
      </c>
      <c r="F85" s="299">
        <f>SUM(F77:F84)</f>
        <v>1</v>
      </c>
    </row>
    <row r="86" spans="1:6" ht="39" customHeight="1">
      <c r="A86" s="834" t="s">
        <v>234</v>
      </c>
      <c r="B86" s="835"/>
      <c r="C86" s="835"/>
      <c r="D86" s="835"/>
      <c r="E86" s="835"/>
      <c r="F86" s="836"/>
    </row>
    <row r="87" spans="1:6" ht="33" customHeight="1">
      <c r="A87" s="277">
        <v>1</v>
      </c>
      <c r="B87" s="300" t="s">
        <v>218</v>
      </c>
      <c r="C87" s="294">
        <v>2</v>
      </c>
      <c r="D87" s="294">
        <v>2</v>
      </c>
      <c r="E87" s="294">
        <v>26</v>
      </c>
      <c r="F87" s="294">
        <v>0</v>
      </c>
    </row>
    <row r="88" spans="1:6" ht="47.25">
      <c r="A88" s="277">
        <v>2</v>
      </c>
      <c r="B88" s="214" t="s">
        <v>221</v>
      </c>
      <c r="C88" s="4">
        <v>1</v>
      </c>
      <c r="D88" s="4">
        <v>0</v>
      </c>
      <c r="E88" s="5">
        <v>0</v>
      </c>
      <c r="F88" s="243">
        <v>0</v>
      </c>
    </row>
    <row r="89" spans="1:6" ht="31.5">
      <c r="A89" s="277">
        <v>3</v>
      </c>
      <c r="B89" s="214" t="s">
        <v>223</v>
      </c>
      <c r="C89" s="16">
        <v>1</v>
      </c>
      <c r="D89" s="16">
        <v>1</v>
      </c>
      <c r="E89" s="16">
        <v>13</v>
      </c>
      <c r="F89" s="16">
        <v>0</v>
      </c>
    </row>
    <row r="90" spans="1:6" ht="31.5">
      <c r="A90" s="277">
        <v>4</v>
      </c>
      <c r="B90" s="214" t="s">
        <v>225</v>
      </c>
      <c r="C90" s="16">
        <v>1</v>
      </c>
      <c r="D90" s="16">
        <v>1</v>
      </c>
      <c r="E90" s="16">
        <v>3</v>
      </c>
      <c r="F90" s="16">
        <v>1</v>
      </c>
    </row>
    <row r="91" spans="1:6" ht="31.5">
      <c r="A91" s="277">
        <v>5</v>
      </c>
      <c r="B91" s="214" t="s">
        <v>226</v>
      </c>
      <c r="C91" s="4">
        <v>0</v>
      </c>
      <c r="D91" s="4">
        <v>0</v>
      </c>
      <c r="E91" s="5">
        <v>0</v>
      </c>
      <c r="F91" s="243">
        <v>0</v>
      </c>
    </row>
    <row r="92" spans="1:6" ht="31.5">
      <c r="A92" s="277">
        <v>6</v>
      </c>
      <c r="B92" s="214" t="s">
        <v>227</v>
      </c>
      <c r="C92" s="4">
        <v>1</v>
      </c>
      <c r="D92" s="4">
        <v>1</v>
      </c>
      <c r="E92" s="5">
        <v>5</v>
      </c>
      <c r="F92" s="243">
        <v>0</v>
      </c>
    </row>
    <row r="93" spans="1:6" ht="47.25">
      <c r="A93" s="277">
        <v>7</v>
      </c>
      <c r="B93" s="214" t="s">
        <v>229</v>
      </c>
      <c r="C93" s="4">
        <v>0</v>
      </c>
      <c r="D93" s="4">
        <v>0</v>
      </c>
      <c r="E93" s="5">
        <v>0</v>
      </c>
      <c r="F93" s="243">
        <v>0</v>
      </c>
    </row>
    <row r="94" spans="1:6" ht="31.5">
      <c r="A94" s="277">
        <v>8</v>
      </c>
      <c r="B94" s="214" t="s">
        <v>230</v>
      </c>
      <c r="C94" s="4">
        <v>1</v>
      </c>
      <c r="D94" s="4">
        <v>1</v>
      </c>
      <c r="E94" s="5">
        <v>30</v>
      </c>
      <c r="F94" s="243">
        <v>1</v>
      </c>
    </row>
    <row r="95" spans="1:6" ht="36.75" customHeight="1">
      <c r="A95" s="277">
        <v>9</v>
      </c>
      <c r="B95" s="214" t="s">
        <v>231</v>
      </c>
      <c r="C95" s="4">
        <v>2</v>
      </c>
      <c r="D95" s="4">
        <v>2</v>
      </c>
      <c r="E95" s="5">
        <v>23</v>
      </c>
      <c r="F95" s="249">
        <v>0</v>
      </c>
    </row>
    <row r="96" spans="1:6" ht="47.25">
      <c r="A96" s="277">
        <v>10</v>
      </c>
      <c r="B96" s="214" t="s">
        <v>232</v>
      </c>
      <c r="C96" s="4">
        <v>1</v>
      </c>
      <c r="D96" s="4">
        <v>1</v>
      </c>
      <c r="E96" s="5">
        <v>30</v>
      </c>
      <c r="F96" s="243">
        <v>0</v>
      </c>
    </row>
    <row r="97" spans="1:6" ht="31.5">
      <c r="A97" s="277">
        <v>11</v>
      </c>
      <c r="B97" s="214" t="s">
        <v>233</v>
      </c>
      <c r="C97" s="244">
        <v>1</v>
      </c>
      <c r="D97" s="244">
        <v>1</v>
      </c>
      <c r="E97" s="245">
        <v>6</v>
      </c>
      <c r="F97" s="246">
        <v>0</v>
      </c>
    </row>
    <row r="98" spans="1:6" ht="20.25">
      <c r="A98" s="277"/>
      <c r="B98" s="250" t="s">
        <v>235</v>
      </c>
      <c r="C98" s="255">
        <f>SUM(C87:C97)</f>
        <v>11</v>
      </c>
      <c r="D98" s="255">
        <f>SUM(D87:D97)</f>
        <v>10</v>
      </c>
      <c r="E98" s="255">
        <f>SUM(E87:E97)</f>
        <v>136</v>
      </c>
      <c r="F98" s="255">
        <f>SUM(F87:F97)</f>
        <v>2</v>
      </c>
    </row>
    <row r="99" spans="1:6" ht="36.75" customHeight="1">
      <c r="A99" s="834" t="s">
        <v>236</v>
      </c>
      <c r="B99" s="835"/>
      <c r="C99" s="835"/>
      <c r="D99" s="835"/>
      <c r="E99" s="835"/>
      <c r="F99" s="836"/>
    </row>
    <row r="100" spans="1:6" ht="31.5">
      <c r="A100" s="277">
        <v>1</v>
      </c>
      <c r="B100" s="42" t="s">
        <v>237</v>
      </c>
      <c r="C100" s="4">
        <v>3</v>
      </c>
      <c r="D100" s="4">
        <v>3</v>
      </c>
      <c r="E100" s="5">
        <v>28</v>
      </c>
      <c r="F100" s="301">
        <v>0</v>
      </c>
    </row>
    <row r="101" spans="1:6" ht="47.25">
      <c r="A101" s="277">
        <v>2</v>
      </c>
      <c r="B101" s="42" t="s">
        <v>298</v>
      </c>
      <c r="C101" s="4">
        <v>3</v>
      </c>
      <c r="D101" s="4">
        <v>3</v>
      </c>
      <c r="E101" s="5">
        <v>38</v>
      </c>
      <c r="F101" s="243">
        <v>0</v>
      </c>
    </row>
    <row r="102" spans="1:6" ht="94.5">
      <c r="A102" s="277">
        <v>3</v>
      </c>
      <c r="B102" s="42" t="s">
        <v>299</v>
      </c>
      <c r="C102" s="4">
        <v>1</v>
      </c>
      <c r="D102" s="4">
        <v>1</v>
      </c>
      <c r="E102" s="5">
        <v>19</v>
      </c>
      <c r="F102" s="243">
        <v>0</v>
      </c>
    </row>
    <row r="103" spans="1:6" ht="63">
      <c r="A103" s="277">
        <v>4</v>
      </c>
      <c r="B103" s="60" t="s">
        <v>300</v>
      </c>
      <c r="C103" s="283">
        <v>0</v>
      </c>
      <c r="D103" s="284">
        <v>0</v>
      </c>
      <c r="E103" s="285">
        <v>0</v>
      </c>
      <c r="F103" s="257">
        <v>0</v>
      </c>
    </row>
    <row r="104" spans="1:6" ht="31.5">
      <c r="A104" s="277">
        <v>5</v>
      </c>
      <c r="B104" s="8" t="s">
        <v>301</v>
      </c>
      <c r="C104" s="8">
        <v>1</v>
      </c>
      <c r="D104" s="8">
        <v>1</v>
      </c>
      <c r="E104" s="8">
        <v>16</v>
      </c>
      <c r="F104" s="243">
        <v>0</v>
      </c>
    </row>
    <row r="105" spans="1:6" ht="31.5">
      <c r="A105" s="277">
        <v>6</v>
      </c>
      <c r="B105" s="241" t="s">
        <v>240</v>
      </c>
      <c r="C105" s="4">
        <v>1</v>
      </c>
      <c r="D105" s="4">
        <v>1</v>
      </c>
      <c r="E105" s="5">
        <v>66</v>
      </c>
      <c r="F105" s="243">
        <v>1</v>
      </c>
    </row>
    <row r="106" spans="1:6" ht="47.25">
      <c r="A106" s="277">
        <v>7</v>
      </c>
      <c r="B106" s="60" t="s">
        <v>302</v>
      </c>
      <c r="C106" s="4">
        <v>0</v>
      </c>
      <c r="D106" s="4">
        <v>0</v>
      </c>
      <c r="E106" s="5">
        <v>0</v>
      </c>
      <c r="F106" s="243">
        <v>0</v>
      </c>
    </row>
    <row r="107" spans="1:6" ht="31.5">
      <c r="A107" s="277">
        <v>8</v>
      </c>
      <c r="B107" s="42" t="s">
        <v>303</v>
      </c>
      <c r="C107" s="4">
        <v>3</v>
      </c>
      <c r="D107" s="4">
        <v>3</v>
      </c>
      <c r="E107" s="5">
        <v>19</v>
      </c>
      <c r="F107" s="243">
        <v>0</v>
      </c>
    </row>
    <row r="108" spans="1:6" ht="31.5">
      <c r="A108" s="277">
        <v>9</v>
      </c>
      <c r="B108" s="42" t="s">
        <v>304</v>
      </c>
      <c r="C108" s="4">
        <v>1</v>
      </c>
      <c r="D108" s="4">
        <v>1</v>
      </c>
      <c r="E108" s="5">
        <v>11</v>
      </c>
      <c r="F108" s="243">
        <v>0</v>
      </c>
    </row>
    <row r="109" spans="1:6" ht="31.5">
      <c r="A109" s="277">
        <v>10</v>
      </c>
      <c r="B109" s="42" t="s">
        <v>305</v>
      </c>
      <c r="C109" s="4">
        <v>1</v>
      </c>
      <c r="D109" s="4">
        <v>1</v>
      </c>
      <c r="E109" s="5">
        <v>26</v>
      </c>
      <c r="F109" s="243">
        <v>0</v>
      </c>
    </row>
    <row r="110" spans="1:6" ht="63">
      <c r="A110" s="277">
        <v>11</v>
      </c>
      <c r="B110" s="42" t="s">
        <v>306</v>
      </c>
      <c r="C110" s="4">
        <v>1</v>
      </c>
      <c r="D110" s="4">
        <v>1</v>
      </c>
      <c r="E110" s="5">
        <v>6</v>
      </c>
      <c r="F110" s="243">
        <v>1</v>
      </c>
    </row>
    <row r="111" spans="1:6" ht="78.75">
      <c r="A111" s="277">
        <v>12</v>
      </c>
      <c r="B111" s="286" t="s">
        <v>307</v>
      </c>
      <c r="C111" s="287">
        <v>2</v>
      </c>
      <c r="D111" s="287">
        <v>2</v>
      </c>
      <c r="E111" s="5">
        <v>28</v>
      </c>
      <c r="F111" s="257">
        <v>0</v>
      </c>
    </row>
    <row r="112" spans="1:6" ht="20.25">
      <c r="A112" s="277"/>
      <c r="B112" s="250" t="s">
        <v>250</v>
      </c>
      <c r="C112" s="255">
        <f>SUM(C100:C111)</f>
        <v>17</v>
      </c>
      <c r="D112" s="255">
        <f>SUM(D100:D111)</f>
        <v>17</v>
      </c>
      <c r="E112" s="255">
        <f>SUM(E100:E111)</f>
        <v>257</v>
      </c>
      <c r="F112" s="255">
        <f>SUM(F100:F111)</f>
        <v>2</v>
      </c>
    </row>
    <row r="113" spans="1:6" ht="42" customHeight="1">
      <c r="A113" s="837" t="s">
        <v>251</v>
      </c>
      <c r="B113" s="838"/>
      <c r="C113" s="698">
        <f>SUM(C19,C31,C43,C53,C63,C75,C85,C98,C112,)</f>
        <v>230</v>
      </c>
      <c r="D113" s="698">
        <f>SUM(D19,D31,D43,D53,D63,D75,D85,D98,D112,)</f>
        <v>397</v>
      </c>
      <c r="E113" s="698">
        <f>SUM(E19,E31,E43,E53,E63,E75,E85,E98,E112,)</f>
        <v>2389</v>
      </c>
      <c r="F113" s="698">
        <f>SUM(F19,F31,F43,F53,F63,F75,F85,F98,F112,)</f>
        <v>22</v>
      </c>
    </row>
    <row r="177" ht="18.75">
      <c r="A177" s="277"/>
    </row>
    <row r="178" ht="18.75">
      <c r="A178" s="277"/>
    </row>
  </sheetData>
  <sheetProtection/>
  <mergeCells count="14">
    <mergeCell ref="A99:F99"/>
    <mergeCell ref="A113:B113"/>
    <mergeCell ref="A6:F6"/>
    <mergeCell ref="A20:F20"/>
    <mergeCell ref="A32:F32"/>
    <mergeCell ref="A44:F44"/>
    <mergeCell ref="A54:F54"/>
    <mergeCell ref="A64:F64"/>
    <mergeCell ref="A76:F76"/>
    <mergeCell ref="G12:H12"/>
    <mergeCell ref="K12:L12"/>
    <mergeCell ref="B3:G3"/>
    <mergeCell ref="A86:F86"/>
    <mergeCell ref="D1:F1"/>
  </mergeCells>
  <printOptions/>
  <pageMargins left="0.11811023622047245" right="0.11811023622047245" top="0.5511811023622047" bottom="0.7480314960629921" header="0.31496062992125984" footer="0.31496062992125984"/>
  <pageSetup fitToHeight="0"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T180"/>
  <sheetViews>
    <sheetView zoomScale="75" zoomScaleNormal="75" zoomScalePageLayoutView="0" workbookViewId="0" topLeftCell="A1">
      <pane ySplit="6" topLeftCell="A7" activePane="bottomLeft" state="frozen"/>
      <selection pane="topLeft" activeCell="A1" sqref="A1"/>
      <selection pane="bottomLeft" activeCell="O1" sqref="O1:Q1"/>
    </sheetView>
  </sheetViews>
  <sheetFormatPr defaultColWidth="9.140625" defaultRowHeight="15"/>
  <cols>
    <col min="2" max="2" width="29.421875" style="0" customWidth="1"/>
    <col min="3" max="3" width="10.57421875" style="0" customWidth="1"/>
    <col min="4" max="4" width="8.140625" style="0" customWidth="1"/>
    <col min="5" max="5" width="8.7109375" style="0" customWidth="1"/>
    <col min="6" max="6" width="11.00390625" style="0" customWidth="1"/>
    <col min="7" max="7" width="10.7109375" style="0" customWidth="1"/>
    <col min="8" max="8" width="8.57421875" style="0" customWidth="1"/>
    <col min="9" max="9" width="7.421875" style="0" customWidth="1"/>
    <col min="10" max="10" width="10.28125" style="0" customWidth="1"/>
    <col min="11" max="11" width="9.28125" style="0" customWidth="1"/>
    <col min="12" max="12" width="7.8515625" style="0" customWidth="1"/>
    <col min="13" max="13" width="11.28125" style="0" customWidth="1"/>
    <col min="14" max="14" width="11.00390625" style="0" customWidth="1"/>
    <col min="15" max="15" width="14.00390625" style="0" customWidth="1"/>
    <col min="16" max="19" width="14.7109375" style="0" customWidth="1"/>
    <col min="20" max="20" width="13.7109375" style="0" customWidth="1"/>
  </cols>
  <sheetData>
    <row r="1" spans="14:17" ht="60" customHeight="1">
      <c r="N1" s="198"/>
      <c r="O1" s="702" t="s">
        <v>2135</v>
      </c>
      <c r="P1" s="702"/>
      <c r="Q1" s="702"/>
    </row>
    <row r="2" spans="1:19" ht="15.75">
      <c r="A2" s="18"/>
      <c r="B2" s="18"/>
      <c r="C2" s="18"/>
      <c r="D2" s="18"/>
      <c r="E2" s="18"/>
      <c r="F2" s="18"/>
      <c r="G2" s="30"/>
      <c r="H2" s="31"/>
      <c r="I2" s="31"/>
      <c r="J2" s="38"/>
      <c r="K2" s="38"/>
      <c r="L2" s="31"/>
      <c r="M2" s="31"/>
      <c r="N2" s="31"/>
      <c r="O2" s="730"/>
      <c r="P2" s="839"/>
      <c r="Q2" s="839"/>
      <c r="R2" s="839"/>
      <c r="S2" s="30"/>
    </row>
    <row r="3" spans="1:19" ht="15.75">
      <c r="A3" s="18"/>
      <c r="B3" s="851" t="s">
        <v>24</v>
      </c>
      <c r="C3" s="851"/>
      <c r="D3" s="851"/>
      <c r="E3" s="851"/>
      <c r="F3" s="851"/>
      <c r="G3" s="851"/>
      <c r="H3" s="851"/>
      <c r="I3" s="851"/>
      <c r="J3" s="851"/>
      <c r="K3" s="851"/>
      <c r="L3" s="851"/>
      <c r="M3" s="851"/>
      <c r="N3" s="32"/>
      <c r="O3" s="32"/>
      <c r="P3" s="32"/>
      <c r="Q3" s="24"/>
      <c r="R3" s="24"/>
      <c r="S3" s="24"/>
    </row>
    <row r="4" spans="1:19" ht="15.75">
      <c r="A4" s="18"/>
      <c r="B4" s="13"/>
      <c r="C4" s="13"/>
      <c r="D4" s="13"/>
      <c r="E4" s="33"/>
      <c r="F4" s="33"/>
      <c r="G4" s="33"/>
      <c r="H4" s="14"/>
      <c r="I4" s="14"/>
      <c r="J4" s="14"/>
      <c r="K4" s="14"/>
      <c r="L4" s="14"/>
      <c r="M4" s="7"/>
      <c r="N4" s="7"/>
      <c r="O4" s="7"/>
      <c r="P4" s="7"/>
      <c r="Q4" s="24"/>
      <c r="R4" s="24"/>
      <c r="S4" s="24"/>
    </row>
    <row r="5" spans="1:20" ht="110.25" customHeight="1">
      <c r="A5" s="840" t="s">
        <v>297</v>
      </c>
      <c r="B5" s="840" t="s">
        <v>98</v>
      </c>
      <c r="C5" s="842" t="s">
        <v>67</v>
      </c>
      <c r="D5" s="842" t="s">
        <v>68</v>
      </c>
      <c r="E5" s="840" t="s">
        <v>17</v>
      </c>
      <c r="F5" s="852" t="s">
        <v>18</v>
      </c>
      <c r="G5" s="853"/>
      <c r="H5" s="853"/>
      <c r="I5" s="853"/>
      <c r="J5" s="853"/>
      <c r="K5" s="853"/>
      <c r="L5" s="854"/>
      <c r="M5" s="844" t="s">
        <v>20</v>
      </c>
      <c r="N5" s="840" t="s">
        <v>21</v>
      </c>
      <c r="O5" s="840" t="s">
        <v>35</v>
      </c>
      <c r="P5" s="840" t="s">
        <v>36</v>
      </c>
      <c r="Q5" s="844" t="s">
        <v>99</v>
      </c>
      <c r="R5" s="844" t="s">
        <v>100</v>
      </c>
      <c r="S5" s="840" t="s">
        <v>101</v>
      </c>
      <c r="T5" s="840" t="s">
        <v>73</v>
      </c>
    </row>
    <row r="6" spans="1:20" ht="129" customHeight="1">
      <c r="A6" s="841"/>
      <c r="B6" s="841"/>
      <c r="C6" s="843"/>
      <c r="D6" s="843"/>
      <c r="E6" s="841"/>
      <c r="F6" s="303" t="s">
        <v>19</v>
      </c>
      <c r="G6" s="303" t="s">
        <v>69</v>
      </c>
      <c r="H6" s="303" t="s">
        <v>70</v>
      </c>
      <c r="I6" s="303" t="s">
        <v>1</v>
      </c>
      <c r="J6" s="304" t="s">
        <v>71</v>
      </c>
      <c r="K6" s="304" t="s">
        <v>72</v>
      </c>
      <c r="L6" s="304" t="s">
        <v>42</v>
      </c>
      <c r="M6" s="845"/>
      <c r="N6" s="841"/>
      <c r="O6" s="841"/>
      <c r="P6" s="841"/>
      <c r="Q6" s="845"/>
      <c r="R6" s="845"/>
      <c r="S6" s="841"/>
      <c r="T6" s="841"/>
    </row>
    <row r="7" spans="1:20" ht="19.5" customHeight="1">
      <c r="A7" s="846" t="s">
        <v>113</v>
      </c>
      <c r="B7" s="847"/>
      <c r="C7" s="847"/>
      <c r="D7" s="847"/>
      <c r="E7" s="847"/>
      <c r="F7" s="847"/>
      <c r="G7" s="847"/>
      <c r="H7" s="847"/>
      <c r="I7" s="847"/>
      <c r="J7" s="847"/>
      <c r="K7" s="847"/>
      <c r="L7" s="847"/>
      <c r="M7" s="847"/>
      <c r="N7" s="847"/>
      <c r="O7" s="847"/>
      <c r="P7" s="847"/>
      <c r="Q7" s="847"/>
      <c r="R7" s="847"/>
      <c r="S7" s="847"/>
      <c r="T7" s="848"/>
    </row>
    <row r="8" spans="1:20" ht="47.25">
      <c r="A8" s="324">
        <v>1</v>
      </c>
      <c r="B8" s="20" t="s">
        <v>252</v>
      </c>
      <c r="C8" s="196">
        <v>1</v>
      </c>
      <c r="D8" s="196">
        <v>2</v>
      </c>
      <c r="E8" s="294">
        <v>86</v>
      </c>
      <c r="F8" s="8">
        <v>35</v>
      </c>
      <c r="G8" s="8">
        <v>0</v>
      </c>
      <c r="H8" s="8">
        <v>0</v>
      </c>
      <c r="I8" s="8">
        <v>6</v>
      </c>
      <c r="J8" s="252">
        <v>39</v>
      </c>
      <c r="K8" s="252">
        <v>6</v>
      </c>
      <c r="L8" s="252">
        <v>0</v>
      </c>
      <c r="M8" s="185" t="s">
        <v>308</v>
      </c>
      <c r="N8" s="294">
        <v>1</v>
      </c>
      <c r="O8" s="294" t="s">
        <v>309</v>
      </c>
      <c r="P8" s="294" t="s">
        <v>310</v>
      </c>
      <c r="Q8" s="185" t="s">
        <v>311</v>
      </c>
      <c r="R8" s="305" t="s">
        <v>312</v>
      </c>
      <c r="S8" s="294" t="s">
        <v>118</v>
      </c>
      <c r="T8" s="294"/>
    </row>
    <row r="9" spans="1:20" ht="81" customHeight="1">
      <c r="A9" s="324">
        <v>2</v>
      </c>
      <c r="B9" s="20" t="s">
        <v>115</v>
      </c>
      <c r="C9" s="196">
        <v>1</v>
      </c>
      <c r="D9" s="196">
        <v>2</v>
      </c>
      <c r="E9" s="294">
        <v>52</v>
      </c>
      <c r="F9" s="8">
        <v>31</v>
      </c>
      <c r="G9" s="8">
        <v>0</v>
      </c>
      <c r="H9" s="8">
        <v>0</v>
      </c>
      <c r="I9" s="8">
        <v>6</v>
      </c>
      <c r="J9" s="252">
        <v>10</v>
      </c>
      <c r="K9" s="252">
        <v>5</v>
      </c>
      <c r="L9" s="252">
        <v>0</v>
      </c>
      <c r="M9" s="185" t="s">
        <v>313</v>
      </c>
      <c r="N9" s="294">
        <v>7</v>
      </c>
      <c r="O9" s="294" t="s">
        <v>314</v>
      </c>
      <c r="P9" s="294" t="s">
        <v>315</v>
      </c>
      <c r="Q9" s="305" t="s">
        <v>316</v>
      </c>
      <c r="R9" s="305" t="s">
        <v>317</v>
      </c>
      <c r="S9" s="294">
        <v>15</v>
      </c>
      <c r="T9" s="294">
        <v>0</v>
      </c>
    </row>
    <row r="10" spans="1:20" ht="120">
      <c r="A10" s="324">
        <v>3</v>
      </c>
      <c r="B10" s="20" t="s">
        <v>116</v>
      </c>
      <c r="C10" s="306">
        <v>1</v>
      </c>
      <c r="D10" s="306">
        <v>1</v>
      </c>
      <c r="E10" s="307">
        <v>10</v>
      </c>
      <c r="F10" s="263">
        <v>3</v>
      </c>
      <c r="G10" s="263">
        <v>0</v>
      </c>
      <c r="H10" s="263">
        <v>0</v>
      </c>
      <c r="I10" s="263">
        <v>0</v>
      </c>
      <c r="J10" s="308">
        <v>2</v>
      </c>
      <c r="K10" s="308">
        <v>4</v>
      </c>
      <c r="L10" s="308">
        <v>1</v>
      </c>
      <c r="M10" s="309" t="s">
        <v>318</v>
      </c>
      <c r="N10" s="307">
        <v>1</v>
      </c>
      <c r="O10" s="307" t="s">
        <v>319</v>
      </c>
      <c r="P10" s="307" t="s">
        <v>320</v>
      </c>
      <c r="Q10" s="310" t="s">
        <v>321</v>
      </c>
      <c r="R10" s="311" t="s">
        <v>322</v>
      </c>
      <c r="S10" s="307">
        <v>0</v>
      </c>
      <c r="T10" s="307">
        <v>10</v>
      </c>
    </row>
    <row r="11" spans="1:20" ht="69.75" customHeight="1">
      <c r="A11" s="324">
        <v>4</v>
      </c>
      <c r="B11" s="20" t="s">
        <v>119</v>
      </c>
      <c r="C11" s="196">
        <v>1</v>
      </c>
      <c r="D11" s="196">
        <v>1</v>
      </c>
      <c r="E11" s="294">
        <v>27</v>
      </c>
      <c r="F11" s="8">
        <v>2</v>
      </c>
      <c r="G11" s="8">
        <v>1</v>
      </c>
      <c r="H11" s="8">
        <v>0</v>
      </c>
      <c r="I11" s="8">
        <v>1</v>
      </c>
      <c r="J11" s="252">
        <v>20</v>
      </c>
      <c r="K11" s="252">
        <v>3</v>
      </c>
      <c r="L11" s="252">
        <v>1</v>
      </c>
      <c r="M11" s="185" t="s">
        <v>323</v>
      </c>
      <c r="N11" s="294">
        <v>1</v>
      </c>
      <c r="O11" s="294" t="s">
        <v>319</v>
      </c>
      <c r="P11" s="294" t="s">
        <v>320</v>
      </c>
      <c r="Q11" s="185" t="s">
        <v>324</v>
      </c>
      <c r="R11" s="312" t="s">
        <v>325</v>
      </c>
      <c r="S11" s="294">
        <v>0</v>
      </c>
      <c r="T11" s="294">
        <v>2</v>
      </c>
    </row>
    <row r="12" spans="1:20" ht="51.75" customHeight="1">
      <c r="A12" s="324">
        <v>5</v>
      </c>
      <c r="B12" s="20" t="s">
        <v>120</v>
      </c>
      <c r="C12" s="196">
        <v>1</v>
      </c>
      <c r="D12" s="196">
        <v>1</v>
      </c>
      <c r="E12" s="294">
        <v>34</v>
      </c>
      <c r="F12" s="8">
        <v>1</v>
      </c>
      <c r="G12" s="8">
        <v>1</v>
      </c>
      <c r="H12" s="8">
        <v>0</v>
      </c>
      <c r="I12" s="8">
        <v>0</v>
      </c>
      <c r="J12" s="252">
        <v>0</v>
      </c>
      <c r="K12" s="252">
        <v>4</v>
      </c>
      <c r="L12" s="252">
        <v>0</v>
      </c>
      <c r="M12" s="185" t="s">
        <v>326</v>
      </c>
      <c r="N12" s="294">
        <v>1</v>
      </c>
      <c r="O12" s="294" t="s">
        <v>327</v>
      </c>
      <c r="P12" s="294" t="s">
        <v>75</v>
      </c>
      <c r="Q12" s="185" t="s">
        <v>328</v>
      </c>
      <c r="R12" s="313" t="s">
        <v>329</v>
      </c>
      <c r="S12" s="294">
        <v>38</v>
      </c>
      <c r="T12" s="294"/>
    </row>
    <row r="13" spans="1:20" ht="37.5">
      <c r="A13" s="324">
        <v>6</v>
      </c>
      <c r="B13" s="20" t="s">
        <v>121</v>
      </c>
      <c r="C13" s="314">
        <v>1</v>
      </c>
      <c r="D13" s="314">
        <v>1</v>
      </c>
      <c r="E13" s="315">
        <v>126</v>
      </c>
      <c r="F13" s="316">
        <v>95</v>
      </c>
      <c r="G13" s="316">
        <v>2</v>
      </c>
      <c r="H13" s="316" t="s">
        <v>118</v>
      </c>
      <c r="I13" s="316">
        <v>5</v>
      </c>
      <c r="J13" s="317">
        <v>10</v>
      </c>
      <c r="K13" s="317">
        <v>5</v>
      </c>
      <c r="L13" s="317">
        <v>9</v>
      </c>
      <c r="M13" s="318" t="s">
        <v>330</v>
      </c>
      <c r="N13" s="315">
        <v>1</v>
      </c>
      <c r="O13" s="315" t="s">
        <v>331</v>
      </c>
      <c r="P13" s="315" t="s">
        <v>332</v>
      </c>
      <c r="Q13" s="319" t="s">
        <v>333</v>
      </c>
      <c r="R13" s="319" t="s">
        <v>334</v>
      </c>
      <c r="S13" s="315">
        <v>20</v>
      </c>
      <c r="T13" s="315">
        <v>2</v>
      </c>
    </row>
    <row r="14" spans="1:20" ht="94.5">
      <c r="A14" s="324">
        <v>7</v>
      </c>
      <c r="B14" s="20" t="s">
        <v>122</v>
      </c>
      <c r="C14" s="196">
        <v>1</v>
      </c>
      <c r="D14" s="196">
        <v>1</v>
      </c>
      <c r="E14" s="294">
        <v>73</v>
      </c>
      <c r="F14" s="8">
        <v>45</v>
      </c>
      <c r="G14" s="8">
        <v>2</v>
      </c>
      <c r="H14" s="8">
        <v>0</v>
      </c>
      <c r="I14" s="8">
        <v>1</v>
      </c>
      <c r="J14" s="252">
        <v>19</v>
      </c>
      <c r="K14" s="252">
        <v>6</v>
      </c>
      <c r="L14" s="252">
        <v>0</v>
      </c>
      <c r="M14" s="185" t="s">
        <v>335</v>
      </c>
      <c r="N14" s="294">
        <v>1</v>
      </c>
      <c r="O14" s="294" t="s">
        <v>336</v>
      </c>
      <c r="P14" s="294" t="s">
        <v>320</v>
      </c>
      <c r="Q14" s="305" t="s">
        <v>337</v>
      </c>
      <c r="R14" s="305" t="s">
        <v>338</v>
      </c>
      <c r="S14" s="294">
        <v>2</v>
      </c>
      <c r="T14" s="294" t="s">
        <v>118</v>
      </c>
    </row>
    <row r="15" spans="1:20" ht="29.25" customHeight="1">
      <c r="A15" s="324">
        <v>8</v>
      </c>
      <c r="B15" s="20" t="s">
        <v>123</v>
      </c>
      <c r="C15" s="306">
        <v>1</v>
      </c>
      <c r="D15" s="306">
        <v>2</v>
      </c>
      <c r="E15" s="307">
        <v>13</v>
      </c>
      <c r="F15" s="263">
        <v>2</v>
      </c>
      <c r="G15" s="263"/>
      <c r="H15" s="263"/>
      <c r="I15" s="263">
        <v>2</v>
      </c>
      <c r="J15" s="308">
        <v>4</v>
      </c>
      <c r="K15" s="308">
        <v>4</v>
      </c>
      <c r="L15" s="308"/>
      <c r="M15" s="309"/>
      <c r="N15" s="307">
        <v>1</v>
      </c>
      <c r="O15" s="307" t="s">
        <v>339</v>
      </c>
      <c r="P15" s="307" t="s">
        <v>332</v>
      </c>
      <c r="Q15" s="309" t="s">
        <v>340</v>
      </c>
      <c r="R15" s="320" t="s">
        <v>341</v>
      </c>
      <c r="S15" s="307">
        <v>5</v>
      </c>
      <c r="T15" s="307">
        <v>20</v>
      </c>
    </row>
    <row r="16" spans="1:20" ht="47.25">
      <c r="A16" s="324">
        <v>9</v>
      </c>
      <c r="B16" s="20" t="s">
        <v>124</v>
      </c>
      <c r="C16" s="196">
        <v>1</v>
      </c>
      <c r="D16" s="196">
        <v>2</v>
      </c>
      <c r="E16" s="294">
        <v>20</v>
      </c>
      <c r="F16" s="8">
        <v>10</v>
      </c>
      <c r="G16" s="8"/>
      <c r="H16" s="8"/>
      <c r="I16" s="8">
        <v>1</v>
      </c>
      <c r="J16" s="252">
        <v>6</v>
      </c>
      <c r="K16" s="252">
        <v>3</v>
      </c>
      <c r="L16" s="252"/>
      <c r="M16" s="185"/>
      <c r="N16" s="294">
        <v>1</v>
      </c>
      <c r="O16" s="294" t="s">
        <v>309</v>
      </c>
      <c r="P16" s="294" t="s">
        <v>332</v>
      </c>
      <c r="Q16" s="321" t="s">
        <v>342</v>
      </c>
      <c r="R16" s="321" t="s">
        <v>343</v>
      </c>
      <c r="S16" s="294">
        <v>0</v>
      </c>
      <c r="T16" s="294"/>
    </row>
    <row r="17" spans="1:20" ht="117.75" customHeight="1">
      <c r="A17" s="324">
        <v>10</v>
      </c>
      <c r="B17" s="20" t="s">
        <v>282</v>
      </c>
      <c r="C17" s="196">
        <v>1</v>
      </c>
      <c r="D17" s="196">
        <v>1</v>
      </c>
      <c r="E17" s="294">
        <v>23</v>
      </c>
      <c r="F17" s="8">
        <v>4</v>
      </c>
      <c r="G17" s="8">
        <v>1</v>
      </c>
      <c r="H17" s="8">
        <v>0</v>
      </c>
      <c r="I17" s="8">
        <v>1</v>
      </c>
      <c r="J17" s="252">
        <v>13</v>
      </c>
      <c r="K17" s="252">
        <v>4</v>
      </c>
      <c r="L17" s="252">
        <v>0</v>
      </c>
      <c r="M17" s="185" t="s">
        <v>344</v>
      </c>
      <c r="N17" s="294">
        <v>1</v>
      </c>
      <c r="O17" s="294" t="s">
        <v>309</v>
      </c>
      <c r="P17" s="294" t="s">
        <v>332</v>
      </c>
      <c r="Q17" s="185" t="s">
        <v>345</v>
      </c>
      <c r="R17" s="185" t="s">
        <v>346</v>
      </c>
      <c r="S17" s="322">
        <v>24</v>
      </c>
      <c r="T17" s="322">
        <v>1</v>
      </c>
    </row>
    <row r="18" spans="1:20" ht="47.25">
      <c r="A18" s="324">
        <v>11</v>
      </c>
      <c r="B18" s="20" t="s">
        <v>126</v>
      </c>
      <c r="C18" s="196">
        <v>1</v>
      </c>
      <c r="D18" s="196">
        <v>1</v>
      </c>
      <c r="E18" s="294">
        <v>35</v>
      </c>
      <c r="F18" s="8">
        <v>16</v>
      </c>
      <c r="G18" s="8" t="s">
        <v>118</v>
      </c>
      <c r="H18" s="8" t="s">
        <v>118</v>
      </c>
      <c r="I18" s="8">
        <v>2</v>
      </c>
      <c r="J18" s="252">
        <v>15</v>
      </c>
      <c r="K18" s="252">
        <v>4</v>
      </c>
      <c r="L18" s="252" t="s">
        <v>118</v>
      </c>
      <c r="M18" s="185" t="s">
        <v>347</v>
      </c>
      <c r="N18" s="294">
        <v>1</v>
      </c>
      <c r="O18" s="294" t="s">
        <v>348</v>
      </c>
      <c r="P18" s="294" t="s">
        <v>349</v>
      </c>
      <c r="Q18" s="185" t="s">
        <v>350</v>
      </c>
      <c r="R18" s="320" t="s">
        <v>351</v>
      </c>
      <c r="S18" s="294">
        <v>5</v>
      </c>
      <c r="T18" s="294">
        <v>1</v>
      </c>
    </row>
    <row r="19" spans="1:20" ht="31.5">
      <c r="A19" s="324">
        <v>12</v>
      </c>
      <c r="B19" s="20" t="s">
        <v>127</v>
      </c>
      <c r="C19" s="306">
        <v>1</v>
      </c>
      <c r="D19" s="306">
        <v>1</v>
      </c>
      <c r="E19" s="307">
        <v>29</v>
      </c>
      <c r="F19" s="263">
        <v>16</v>
      </c>
      <c r="G19" s="263">
        <v>0</v>
      </c>
      <c r="H19" s="263">
        <v>0</v>
      </c>
      <c r="I19" s="263">
        <v>0</v>
      </c>
      <c r="J19" s="308">
        <v>7</v>
      </c>
      <c r="K19" s="308">
        <v>5</v>
      </c>
      <c r="L19" s="308">
        <v>0</v>
      </c>
      <c r="M19" s="309" t="s">
        <v>352</v>
      </c>
      <c r="N19" s="307">
        <v>1</v>
      </c>
      <c r="O19" s="307" t="s">
        <v>353</v>
      </c>
      <c r="P19" s="307" t="s">
        <v>332</v>
      </c>
      <c r="Q19" s="320" t="s">
        <v>354</v>
      </c>
      <c r="R19" s="320" t="s">
        <v>355</v>
      </c>
      <c r="S19" s="307">
        <v>5</v>
      </c>
      <c r="T19" s="307">
        <v>1</v>
      </c>
    </row>
    <row r="20" spans="1:20" ht="20.25">
      <c r="A20" s="849" t="s">
        <v>95</v>
      </c>
      <c r="B20" s="850"/>
      <c r="C20" s="323">
        <f>SUM(C8:C19)</f>
        <v>12</v>
      </c>
      <c r="D20" s="323">
        <f>SUM(D8:D19)</f>
        <v>16</v>
      </c>
      <c r="E20" s="323">
        <f>SUM(E8:E19)</f>
        <v>528</v>
      </c>
      <c r="F20" s="323">
        <f>SUM(F8:F19)</f>
        <v>260</v>
      </c>
      <c r="G20" s="323">
        <f>SUM(G8:G19)</f>
        <v>7</v>
      </c>
      <c r="H20" s="323">
        <f>SUM(H8:H19)</f>
        <v>0</v>
      </c>
      <c r="I20" s="323">
        <f>SUM(I8:I19)</f>
        <v>25</v>
      </c>
      <c r="J20" s="323">
        <f>SUM(J8:J19)</f>
        <v>145</v>
      </c>
      <c r="K20" s="323">
        <f>SUM(K8:K19)</f>
        <v>53</v>
      </c>
      <c r="L20" s="323">
        <f>SUM(L8:L19)</f>
        <v>11</v>
      </c>
      <c r="M20" s="216"/>
      <c r="N20" s="323">
        <f>SUM(N8:N19)</f>
        <v>18</v>
      </c>
      <c r="O20" s="216"/>
      <c r="P20" s="216"/>
      <c r="Q20" s="216"/>
      <c r="R20" s="216"/>
      <c r="S20" s="323">
        <f>SUM(S8:S19)</f>
        <v>114</v>
      </c>
      <c r="T20" s="323">
        <f>SUM(T8:T19)</f>
        <v>37</v>
      </c>
    </row>
    <row r="21" spans="1:20" ht="32.25" customHeight="1">
      <c r="A21" s="846" t="s">
        <v>129</v>
      </c>
      <c r="B21" s="847"/>
      <c r="C21" s="847"/>
      <c r="D21" s="847"/>
      <c r="E21" s="847"/>
      <c r="F21" s="847"/>
      <c r="G21" s="847"/>
      <c r="H21" s="847"/>
      <c r="I21" s="847"/>
      <c r="J21" s="847"/>
      <c r="K21" s="847"/>
      <c r="L21" s="847"/>
      <c r="M21" s="847"/>
      <c r="N21" s="847"/>
      <c r="O21" s="847"/>
      <c r="P21" s="847"/>
      <c r="Q21" s="847"/>
      <c r="R21" s="847"/>
      <c r="S21" s="847"/>
      <c r="T21" s="848"/>
    </row>
    <row r="22" spans="1:20" ht="47.25">
      <c r="A22" s="324">
        <v>1</v>
      </c>
      <c r="B22" s="293" t="s">
        <v>130</v>
      </c>
      <c r="C22" s="196">
        <v>1</v>
      </c>
      <c r="D22" s="196">
        <v>1</v>
      </c>
      <c r="E22" s="294">
        <v>154</v>
      </c>
      <c r="F22" s="8">
        <v>130</v>
      </c>
      <c r="G22" s="8">
        <v>24</v>
      </c>
      <c r="H22" s="8" t="s">
        <v>118</v>
      </c>
      <c r="I22" s="8">
        <v>4</v>
      </c>
      <c r="J22" s="252">
        <v>12</v>
      </c>
      <c r="K22" s="252">
        <v>9</v>
      </c>
      <c r="L22" s="252">
        <v>3</v>
      </c>
      <c r="M22" s="185" t="s">
        <v>356</v>
      </c>
      <c r="N22" s="294">
        <v>1</v>
      </c>
      <c r="O22" s="294" t="s">
        <v>357</v>
      </c>
      <c r="P22" s="294" t="s">
        <v>320</v>
      </c>
      <c r="Q22" s="185" t="s">
        <v>358</v>
      </c>
      <c r="R22" s="185" t="s">
        <v>359</v>
      </c>
      <c r="S22" s="294">
        <v>23</v>
      </c>
      <c r="T22" s="294" t="s">
        <v>360</v>
      </c>
    </row>
    <row r="23" spans="1:20" ht="173.25">
      <c r="A23" s="324">
        <v>2</v>
      </c>
      <c r="B23" s="293" t="s">
        <v>131</v>
      </c>
      <c r="C23" s="196">
        <v>1</v>
      </c>
      <c r="D23" s="196">
        <v>1</v>
      </c>
      <c r="E23" s="294">
        <v>71</v>
      </c>
      <c r="F23" s="8">
        <v>29</v>
      </c>
      <c r="G23" s="8">
        <v>4</v>
      </c>
      <c r="H23" s="8">
        <v>0</v>
      </c>
      <c r="I23" s="8">
        <v>5</v>
      </c>
      <c r="J23" s="252">
        <v>7</v>
      </c>
      <c r="K23" s="252">
        <v>4</v>
      </c>
      <c r="L23" s="252">
        <v>23</v>
      </c>
      <c r="M23" s="185" t="s">
        <v>308</v>
      </c>
      <c r="N23" s="294">
        <v>1</v>
      </c>
      <c r="O23" s="294" t="s">
        <v>339</v>
      </c>
      <c r="P23" s="294" t="s">
        <v>361</v>
      </c>
      <c r="Q23" s="12" t="s">
        <v>362</v>
      </c>
      <c r="R23" s="12" t="s">
        <v>363</v>
      </c>
      <c r="S23" s="189" t="s">
        <v>364</v>
      </c>
      <c r="T23" s="294">
        <v>0</v>
      </c>
    </row>
    <row r="24" spans="1:20" ht="141.75">
      <c r="A24" s="324">
        <v>3</v>
      </c>
      <c r="B24" s="200" t="s">
        <v>285</v>
      </c>
      <c r="C24" s="196">
        <v>1</v>
      </c>
      <c r="D24" s="196">
        <v>1</v>
      </c>
      <c r="E24" s="294">
        <v>31</v>
      </c>
      <c r="F24" s="8">
        <v>5</v>
      </c>
      <c r="G24" s="8"/>
      <c r="H24" s="8"/>
      <c r="I24" s="8">
        <v>2</v>
      </c>
      <c r="J24" s="252">
        <v>20</v>
      </c>
      <c r="K24" s="252">
        <v>4</v>
      </c>
      <c r="L24" s="252"/>
      <c r="M24" s="185">
        <v>10</v>
      </c>
      <c r="N24" s="294">
        <v>1</v>
      </c>
      <c r="O24" s="294" t="s">
        <v>319</v>
      </c>
      <c r="P24" s="294" t="s">
        <v>332</v>
      </c>
      <c r="Q24" s="199" t="s">
        <v>365</v>
      </c>
      <c r="R24" s="199" t="s">
        <v>366</v>
      </c>
      <c r="S24" s="294">
        <v>0</v>
      </c>
      <c r="T24" s="294">
        <v>1</v>
      </c>
    </row>
    <row r="25" spans="1:20" ht="47.25">
      <c r="A25" s="324">
        <v>4</v>
      </c>
      <c r="B25" s="200" t="s">
        <v>135</v>
      </c>
      <c r="C25" s="249">
        <v>1</v>
      </c>
      <c r="D25" s="249">
        <v>2</v>
      </c>
      <c r="E25" s="325">
        <v>16</v>
      </c>
      <c r="F25" s="326">
        <v>5</v>
      </c>
      <c r="G25" s="326">
        <v>2</v>
      </c>
      <c r="H25" s="326">
        <v>0</v>
      </c>
      <c r="I25" s="326">
        <v>1</v>
      </c>
      <c r="J25" s="243">
        <v>7</v>
      </c>
      <c r="K25" s="243">
        <v>1</v>
      </c>
      <c r="L25" s="243">
        <v>0</v>
      </c>
      <c r="M25" s="183" t="s">
        <v>367</v>
      </c>
      <c r="N25" s="325">
        <v>1</v>
      </c>
      <c r="O25" s="294" t="s">
        <v>368</v>
      </c>
      <c r="P25" s="294" t="s">
        <v>369</v>
      </c>
      <c r="Q25" s="185" t="s">
        <v>370</v>
      </c>
      <c r="R25" s="185" t="s">
        <v>371</v>
      </c>
      <c r="S25" s="294">
        <v>8</v>
      </c>
      <c r="T25" s="294"/>
    </row>
    <row r="26" spans="1:20" ht="47.25">
      <c r="A26" s="324">
        <v>5</v>
      </c>
      <c r="B26" s="293" t="s">
        <v>136</v>
      </c>
      <c r="C26" s="196">
        <v>1</v>
      </c>
      <c r="D26" s="196">
        <v>1</v>
      </c>
      <c r="E26" s="294">
        <v>50</v>
      </c>
      <c r="F26" s="8">
        <v>10</v>
      </c>
      <c r="G26" s="8">
        <v>0</v>
      </c>
      <c r="H26" s="8">
        <v>1</v>
      </c>
      <c r="I26" s="8">
        <v>4</v>
      </c>
      <c r="J26" s="252">
        <v>2</v>
      </c>
      <c r="K26" s="252">
        <v>6</v>
      </c>
      <c r="L26" s="252">
        <v>27</v>
      </c>
      <c r="M26" s="185">
        <v>65</v>
      </c>
      <c r="N26" s="294">
        <v>1</v>
      </c>
      <c r="O26" s="294" t="s">
        <v>372</v>
      </c>
      <c r="P26" s="294" t="s">
        <v>320</v>
      </c>
      <c r="Q26" s="185" t="s">
        <v>373</v>
      </c>
      <c r="R26" s="60" t="s">
        <v>374</v>
      </c>
      <c r="S26" s="294">
        <v>1</v>
      </c>
      <c r="T26" s="294">
        <v>2</v>
      </c>
    </row>
    <row r="27" spans="1:20" ht="47.25">
      <c r="A27" s="324">
        <v>6</v>
      </c>
      <c r="B27" s="293" t="s">
        <v>137</v>
      </c>
      <c r="C27" s="196">
        <v>1</v>
      </c>
      <c r="D27" s="196">
        <v>2</v>
      </c>
      <c r="E27" s="294">
        <v>59</v>
      </c>
      <c r="F27" s="8">
        <v>31</v>
      </c>
      <c r="G27" s="8">
        <v>1</v>
      </c>
      <c r="H27" s="8"/>
      <c r="I27" s="8">
        <v>2</v>
      </c>
      <c r="J27" s="252">
        <v>20</v>
      </c>
      <c r="K27" s="252">
        <v>4</v>
      </c>
      <c r="L27" s="252">
        <v>1</v>
      </c>
      <c r="M27" s="185" t="s">
        <v>375</v>
      </c>
      <c r="N27" s="294">
        <v>1</v>
      </c>
      <c r="O27" s="294" t="s">
        <v>339</v>
      </c>
      <c r="P27" s="294" t="s">
        <v>332</v>
      </c>
      <c r="Q27" s="185" t="s">
        <v>376</v>
      </c>
      <c r="R27" s="60" t="s">
        <v>377</v>
      </c>
      <c r="S27" s="294" t="s">
        <v>153</v>
      </c>
      <c r="T27" s="294">
        <v>2</v>
      </c>
    </row>
    <row r="28" spans="1:20" ht="47.25">
      <c r="A28" s="324">
        <v>7</v>
      </c>
      <c r="B28" s="293" t="s">
        <v>283</v>
      </c>
      <c r="C28" s="196">
        <v>1</v>
      </c>
      <c r="D28" s="196">
        <v>1</v>
      </c>
      <c r="E28" s="294">
        <v>40</v>
      </c>
      <c r="F28" s="8">
        <v>7</v>
      </c>
      <c r="G28" s="8">
        <v>17</v>
      </c>
      <c r="H28" s="8" t="s">
        <v>118</v>
      </c>
      <c r="I28" s="8">
        <v>1</v>
      </c>
      <c r="J28" s="252">
        <v>11</v>
      </c>
      <c r="K28" s="252">
        <v>4</v>
      </c>
      <c r="L28" s="252" t="s">
        <v>118</v>
      </c>
      <c r="M28" s="185" t="s">
        <v>378</v>
      </c>
      <c r="N28" s="294">
        <v>0</v>
      </c>
      <c r="O28" s="294" t="s">
        <v>372</v>
      </c>
      <c r="P28" s="294" t="s">
        <v>349</v>
      </c>
      <c r="Q28" s="185" t="s">
        <v>379</v>
      </c>
      <c r="R28" s="185" t="s">
        <v>380</v>
      </c>
      <c r="S28" s="294" t="s">
        <v>118</v>
      </c>
      <c r="T28" s="294" t="s">
        <v>118</v>
      </c>
    </row>
    <row r="29" spans="1:20" ht="47.25">
      <c r="A29" s="324">
        <v>8</v>
      </c>
      <c r="B29" s="293" t="s">
        <v>142</v>
      </c>
      <c r="C29" s="196">
        <v>1</v>
      </c>
      <c r="D29" s="196">
        <v>1</v>
      </c>
      <c r="E29" s="294">
        <v>27</v>
      </c>
      <c r="F29" s="8">
        <v>9</v>
      </c>
      <c r="G29" s="8">
        <v>1</v>
      </c>
      <c r="H29" s="8"/>
      <c r="I29" s="8">
        <v>1</v>
      </c>
      <c r="J29" s="252">
        <v>13</v>
      </c>
      <c r="K29" s="252">
        <v>3</v>
      </c>
      <c r="L29" s="252"/>
      <c r="M29" s="185" t="s">
        <v>381</v>
      </c>
      <c r="N29" s="294">
        <v>1</v>
      </c>
      <c r="O29" s="294" t="s">
        <v>382</v>
      </c>
      <c r="P29" s="294" t="s">
        <v>383</v>
      </c>
      <c r="Q29" s="185" t="s">
        <v>384</v>
      </c>
      <c r="R29" s="185" t="s">
        <v>385</v>
      </c>
      <c r="S29" s="294"/>
      <c r="T29" s="294">
        <v>1</v>
      </c>
    </row>
    <row r="30" spans="1:20" ht="31.5">
      <c r="A30" s="324">
        <v>9</v>
      </c>
      <c r="B30" s="293" t="s">
        <v>142</v>
      </c>
      <c r="C30" s="196"/>
      <c r="D30" s="196"/>
      <c r="E30" s="294">
        <v>2</v>
      </c>
      <c r="F30" s="8">
        <v>8</v>
      </c>
      <c r="G30" s="8">
        <v>3</v>
      </c>
      <c r="H30" s="8">
        <v>1</v>
      </c>
      <c r="I30" s="8"/>
      <c r="J30" s="252">
        <v>8</v>
      </c>
      <c r="K30" s="252">
        <v>5</v>
      </c>
      <c r="L30" s="252">
        <v>5</v>
      </c>
      <c r="M30" s="185"/>
      <c r="N30" s="294"/>
      <c r="O30" s="294"/>
      <c r="P30" s="294"/>
      <c r="Q30" s="185">
        <v>3</v>
      </c>
      <c r="R30" s="185"/>
      <c r="S30" s="294"/>
      <c r="T30" s="294"/>
    </row>
    <row r="31" spans="1:20" ht="47.25">
      <c r="A31" s="324">
        <v>10</v>
      </c>
      <c r="B31" s="293" t="s">
        <v>140</v>
      </c>
      <c r="C31" s="196">
        <v>1</v>
      </c>
      <c r="D31" s="196">
        <v>8</v>
      </c>
      <c r="E31" s="294">
        <v>64</v>
      </c>
      <c r="F31" s="8">
        <v>33</v>
      </c>
      <c r="G31" s="8"/>
      <c r="H31" s="8"/>
      <c r="I31" s="8">
        <v>2</v>
      </c>
      <c r="J31" s="252">
        <v>14</v>
      </c>
      <c r="K31" s="252">
        <v>3</v>
      </c>
      <c r="L31" s="252">
        <v>12</v>
      </c>
      <c r="M31" s="185" t="s">
        <v>386</v>
      </c>
      <c r="N31" s="294">
        <v>1</v>
      </c>
      <c r="O31" s="294" t="s">
        <v>387</v>
      </c>
      <c r="P31" s="294" t="s">
        <v>349</v>
      </c>
      <c r="Q31" s="185" t="s">
        <v>388</v>
      </c>
      <c r="R31" s="185" t="s">
        <v>389</v>
      </c>
      <c r="S31" s="294">
        <v>2</v>
      </c>
      <c r="T31" s="294"/>
    </row>
    <row r="32" spans="1:20" ht="31.5">
      <c r="A32" s="324">
        <v>11</v>
      </c>
      <c r="B32" s="293" t="s">
        <v>257</v>
      </c>
      <c r="C32" s="196">
        <v>1</v>
      </c>
      <c r="D32" s="196">
        <v>1</v>
      </c>
      <c r="E32" s="294">
        <v>21</v>
      </c>
      <c r="F32" s="8">
        <v>4</v>
      </c>
      <c r="G32" s="8">
        <v>0</v>
      </c>
      <c r="H32" s="8">
        <v>0</v>
      </c>
      <c r="I32" s="8">
        <v>1</v>
      </c>
      <c r="J32" s="252">
        <v>9</v>
      </c>
      <c r="K32" s="252">
        <v>7</v>
      </c>
      <c r="L32" s="252">
        <v>0</v>
      </c>
      <c r="M32" s="185" t="s">
        <v>390</v>
      </c>
      <c r="N32" s="294">
        <v>0</v>
      </c>
      <c r="O32" s="294" t="s">
        <v>331</v>
      </c>
      <c r="P32" s="294" t="s">
        <v>332</v>
      </c>
      <c r="Q32" s="185" t="s">
        <v>391</v>
      </c>
      <c r="R32" s="185" t="s">
        <v>392</v>
      </c>
      <c r="S32" s="294">
        <v>0</v>
      </c>
      <c r="T32" s="294">
        <v>2</v>
      </c>
    </row>
    <row r="33" spans="1:20" ht="20.25">
      <c r="A33" s="849" t="s">
        <v>95</v>
      </c>
      <c r="B33" s="850"/>
      <c r="C33" s="323">
        <f aca="true" t="shared" si="0" ref="C33:L33">SUM(C22:C32)</f>
        <v>10</v>
      </c>
      <c r="D33" s="323">
        <f t="shared" si="0"/>
        <v>19</v>
      </c>
      <c r="E33" s="323">
        <f t="shared" si="0"/>
        <v>535</v>
      </c>
      <c r="F33" s="323">
        <f t="shared" si="0"/>
        <v>271</v>
      </c>
      <c r="G33" s="323">
        <f t="shared" si="0"/>
        <v>52</v>
      </c>
      <c r="H33" s="323">
        <f t="shared" si="0"/>
        <v>2</v>
      </c>
      <c r="I33" s="323">
        <f t="shared" si="0"/>
        <v>23</v>
      </c>
      <c r="J33" s="323">
        <f t="shared" si="0"/>
        <v>123</v>
      </c>
      <c r="K33" s="323">
        <f t="shared" si="0"/>
        <v>50</v>
      </c>
      <c r="L33" s="323">
        <f t="shared" si="0"/>
        <v>71</v>
      </c>
      <c r="M33" s="107"/>
      <c r="N33" s="323">
        <f>SUM(N22:N32)</f>
        <v>8</v>
      </c>
      <c r="O33" s="107"/>
      <c r="P33" s="107"/>
      <c r="Q33" s="107"/>
      <c r="R33" s="107"/>
      <c r="S33" s="323">
        <f>SUM(S22:S32)</f>
        <v>34</v>
      </c>
      <c r="T33" s="323">
        <f>SUM(T22:T32)</f>
        <v>8</v>
      </c>
    </row>
    <row r="34" spans="1:20" ht="33" customHeight="1">
      <c r="A34" s="846" t="s">
        <v>144</v>
      </c>
      <c r="B34" s="847"/>
      <c r="C34" s="847"/>
      <c r="D34" s="847"/>
      <c r="E34" s="847"/>
      <c r="F34" s="847"/>
      <c r="G34" s="847"/>
      <c r="H34" s="847"/>
      <c r="I34" s="847"/>
      <c r="J34" s="847"/>
      <c r="K34" s="847"/>
      <c r="L34" s="847"/>
      <c r="M34" s="847"/>
      <c r="N34" s="847"/>
      <c r="O34" s="847"/>
      <c r="P34" s="847"/>
      <c r="Q34" s="847"/>
      <c r="R34" s="847"/>
      <c r="S34" s="847"/>
      <c r="T34" s="848"/>
    </row>
    <row r="35" spans="1:20" ht="94.5">
      <c r="A35" s="324">
        <v>1</v>
      </c>
      <c r="B35" s="191" t="s">
        <v>287</v>
      </c>
      <c r="C35" s="196">
        <v>1</v>
      </c>
      <c r="D35" s="196">
        <v>1</v>
      </c>
      <c r="E35" s="294">
        <v>19</v>
      </c>
      <c r="F35" s="8">
        <v>15</v>
      </c>
      <c r="G35" s="8">
        <v>0</v>
      </c>
      <c r="H35" s="8">
        <v>0</v>
      </c>
      <c r="I35" s="8">
        <v>0</v>
      </c>
      <c r="J35" s="252">
        <v>0</v>
      </c>
      <c r="K35" s="252">
        <v>2</v>
      </c>
      <c r="L35" s="252">
        <v>2</v>
      </c>
      <c r="M35" s="185" t="s">
        <v>393</v>
      </c>
      <c r="N35" s="294">
        <v>1</v>
      </c>
      <c r="O35" s="189" t="s">
        <v>394</v>
      </c>
      <c r="P35" s="189" t="s">
        <v>332</v>
      </c>
      <c r="Q35" s="193" t="s">
        <v>395</v>
      </c>
      <c r="R35" s="328" t="s">
        <v>396</v>
      </c>
      <c r="S35" s="294">
        <v>4</v>
      </c>
      <c r="T35" s="294">
        <v>0</v>
      </c>
    </row>
    <row r="36" spans="1:20" ht="31.5">
      <c r="A36" s="324">
        <v>2</v>
      </c>
      <c r="B36" s="191" t="s">
        <v>146</v>
      </c>
      <c r="C36" s="196">
        <v>1</v>
      </c>
      <c r="D36" s="196"/>
      <c r="E36" s="294">
        <v>23</v>
      </c>
      <c r="F36" s="8">
        <v>17</v>
      </c>
      <c r="G36" s="8"/>
      <c r="H36" s="8"/>
      <c r="I36" s="8"/>
      <c r="J36" s="252">
        <v>2</v>
      </c>
      <c r="K36" s="252">
        <v>4</v>
      </c>
      <c r="L36" s="252"/>
      <c r="M36" s="185" t="s">
        <v>397</v>
      </c>
      <c r="N36" s="294">
        <v>1</v>
      </c>
      <c r="O36" s="189">
        <v>1</v>
      </c>
      <c r="P36" s="189" t="s">
        <v>320</v>
      </c>
      <c r="Q36" s="193" t="s">
        <v>398</v>
      </c>
      <c r="R36" s="328" t="s">
        <v>399</v>
      </c>
      <c r="S36" s="294">
        <v>12</v>
      </c>
      <c r="T36" s="294"/>
    </row>
    <row r="37" spans="1:20" ht="47.25">
      <c r="A37" s="324">
        <v>3</v>
      </c>
      <c r="B37" s="190" t="s">
        <v>149</v>
      </c>
      <c r="C37" s="196">
        <v>1</v>
      </c>
      <c r="D37" s="196">
        <v>1</v>
      </c>
      <c r="E37" s="196">
        <v>11</v>
      </c>
      <c r="F37" s="196">
        <v>0</v>
      </c>
      <c r="G37" s="196">
        <v>0</v>
      </c>
      <c r="H37" s="196">
        <v>0</v>
      </c>
      <c r="I37" s="196">
        <v>1</v>
      </c>
      <c r="J37" s="196">
        <v>6</v>
      </c>
      <c r="K37" s="196">
        <v>4</v>
      </c>
      <c r="L37" s="196"/>
      <c r="M37" s="196" t="s">
        <v>400</v>
      </c>
      <c r="N37" s="196">
        <v>0</v>
      </c>
      <c r="O37" s="196" t="s">
        <v>401</v>
      </c>
      <c r="P37" s="196" t="s">
        <v>349</v>
      </c>
      <c r="Q37" s="196" t="s">
        <v>402</v>
      </c>
      <c r="R37" s="196" t="s">
        <v>403</v>
      </c>
      <c r="S37" s="196">
        <v>4</v>
      </c>
      <c r="T37" s="294">
        <v>0</v>
      </c>
    </row>
    <row r="38" spans="1:20" ht="47.25">
      <c r="A38" s="324">
        <v>4</v>
      </c>
      <c r="B38" s="10" t="s">
        <v>258</v>
      </c>
      <c r="C38" s="196">
        <v>1</v>
      </c>
      <c r="D38" s="196">
        <v>2</v>
      </c>
      <c r="E38" s="294">
        <v>41</v>
      </c>
      <c r="F38" s="8">
        <v>15</v>
      </c>
      <c r="G38" s="8">
        <v>5</v>
      </c>
      <c r="H38" s="8"/>
      <c r="I38" s="8">
        <v>5</v>
      </c>
      <c r="J38" s="252">
        <v>8</v>
      </c>
      <c r="K38" s="252">
        <v>8</v>
      </c>
      <c r="L38" s="252"/>
      <c r="M38" s="185">
        <v>54</v>
      </c>
      <c r="N38" s="294">
        <v>1</v>
      </c>
      <c r="O38" s="189" t="s">
        <v>404</v>
      </c>
      <c r="P38" s="194" t="s">
        <v>405</v>
      </c>
      <c r="Q38" s="194" t="s">
        <v>406</v>
      </c>
      <c r="R38" s="329" t="s">
        <v>407</v>
      </c>
      <c r="S38" s="294"/>
      <c r="T38" s="294"/>
    </row>
    <row r="39" spans="1:20" ht="47.25">
      <c r="A39" s="324">
        <v>5</v>
      </c>
      <c r="B39" s="12" t="s">
        <v>151</v>
      </c>
      <c r="C39" s="196">
        <v>1</v>
      </c>
      <c r="D39" s="196">
        <v>1</v>
      </c>
      <c r="E39" s="294">
        <v>15</v>
      </c>
      <c r="F39" s="8">
        <v>6</v>
      </c>
      <c r="G39" s="8">
        <v>0</v>
      </c>
      <c r="H39" s="8">
        <v>0</v>
      </c>
      <c r="I39" s="8">
        <v>0</v>
      </c>
      <c r="J39" s="252">
        <v>6</v>
      </c>
      <c r="K39" s="252">
        <v>3</v>
      </c>
      <c r="L39" s="252">
        <v>0</v>
      </c>
      <c r="M39" s="185">
        <v>10</v>
      </c>
      <c r="N39" s="294">
        <v>1</v>
      </c>
      <c r="O39" s="294" t="s">
        <v>309</v>
      </c>
      <c r="P39" s="294" t="s">
        <v>332</v>
      </c>
      <c r="Q39" s="330" t="s">
        <v>408</v>
      </c>
      <c r="R39" s="330" t="s">
        <v>409</v>
      </c>
      <c r="S39" s="331">
        <v>0</v>
      </c>
      <c r="T39" s="294">
        <v>1</v>
      </c>
    </row>
    <row r="40" spans="1:20" ht="78.75">
      <c r="A40" s="324">
        <v>6</v>
      </c>
      <c r="B40" s="191" t="s">
        <v>410</v>
      </c>
      <c r="C40" s="196">
        <v>1</v>
      </c>
      <c r="D40" s="196">
        <v>1</v>
      </c>
      <c r="E40" s="294">
        <v>27</v>
      </c>
      <c r="F40" s="8">
        <v>15</v>
      </c>
      <c r="G40" s="8">
        <v>0</v>
      </c>
      <c r="H40" s="8">
        <v>0</v>
      </c>
      <c r="I40" s="8">
        <v>0</v>
      </c>
      <c r="J40" s="252">
        <v>10</v>
      </c>
      <c r="K40" s="252">
        <v>2</v>
      </c>
      <c r="L40" s="252">
        <v>0</v>
      </c>
      <c r="M40" s="185">
        <v>78</v>
      </c>
      <c r="N40" s="294">
        <v>1</v>
      </c>
      <c r="O40" s="189" t="s">
        <v>339</v>
      </c>
      <c r="P40" s="189" t="s">
        <v>411</v>
      </c>
      <c r="Q40" s="193" t="s">
        <v>412</v>
      </c>
      <c r="R40" s="328" t="s">
        <v>413</v>
      </c>
      <c r="S40" s="294">
        <v>0</v>
      </c>
      <c r="T40" s="294">
        <v>0</v>
      </c>
    </row>
    <row r="41" spans="1:20" ht="47.25">
      <c r="A41" s="324">
        <v>7</v>
      </c>
      <c r="B41" s="191" t="s">
        <v>157</v>
      </c>
      <c r="C41" s="196">
        <v>1</v>
      </c>
      <c r="D41" s="196">
        <v>1</v>
      </c>
      <c r="E41" s="294">
        <v>13</v>
      </c>
      <c r="F41" s="8">
        <v>16</v>
      </c>
      <c r="G41" s="8" t="s">
        <v>118</v>
      </c>
      <c r="H41" s="8" t="s">
        <v>118</v>
      </c>
      <c r="I41" s="8" t="s">
        <v>118</v>
      </c>
      <c r="J41" s="252">
        <v>2</v>
      </c>
      <c r="K41" s="252">
        <v>3</v>
      </c>
      <c r="L41" s="252" t="s">
        <v>118</v>
      </c>
      <c r="M41" s="185" t="s">
        <v>414</v>
      </c>
      <c r="N41" s="294">
        <v>1</v>
      </c>
      <c r="O41" s="189" t="s">
        <v>314</v>
      </c>
      <c r="P41" s="294" t="s">
        <v>349</v>
      </c>
      <c r="Q41" s="193" t="s">
        <v>415</v>
      </c>
      <c r="R41" s="328" t="s">
        <v>416</v>
      </c>
      <c r="S41" s="294">
        <v>14</v>
      </c>
      <c r="T41" s="294">
        <v>5</v>
      </c>
    </row>
    <row r="42" spans="1:20" ht="63">
      <c r="A42" s="324">
        <v>8</v>
      </c>
      <c r="B42" s="191" t="s">
        <v>158</v>
      </c>
      <c r="C42" s="196">
        <v>1</v>
      </c>
      <c r="D42" s="196">
        <v>1</v>
      </c>
      <c r="E42" s="294">
        <v>34</v>
      </c>
      <c r="F42" s="8">
        <v>25</v>
      </c>
      <c r="G42" s="8">
        <v>1</v>
      </c>
      <c r="H42" s="8">
        <v>0</v>
      </c>
      <c r="I42" s="8">
        <v>0</v>
      </c>
      <c r="J42" s="252">
        <v>4</v>
      </c>
      <c r="K42" s="252">
        <v>3</v>
      </c>
      <c r="L42" s="252">
        <v>1</v>
      </c>
      <c r="M42" s="185" t="s">
        <v>417</v>
      </c>
      <c r="N42" s="294">
        <v>1</v>
      </c>
      <c r="O42" s="189" t="s">
        <v>418</v>
      </c>
      <c r="P42" s="189" t="s">
        <v>77</v>
      </c>
      <c r="Q42" s="193" t="s">
        <v>419</v>
      </c>
      <c r="R42" s="328" t="s">
        <v>420</v>
      </c>
      <c r="S42" s="294">
        <v>0</v>
      </c>
      <c r="T42" s="294">
        <v>1</v>
      </c>
    </row>
    <row r="43" spans="1:20" ht="47.25">
      <c r="A43" s="324">
        <v>9</v>
      </c>
      <c r="B43" s="191" t="s">
        <v>289</v>
      </c>
      <c r="C43" s="332">
        <v>1</v>
      </c>
      <c r="D43" s="332">
        <v>3</v>
      </c>
      <c r="E43" s="336">
        <v>28</v>
      </c>
      <c r="F43" s="9">
        <v>17</v>
      </c>
      <c r="G43" s="9"/>
      <c r="H43" s="9"/>
      <c r="I43" s="9">
        <v>2</v>
      </c>
      <c r="J43" s="195">
        <v>5</v>
      </c>
      <c r="K43" s="195">
        <v>3</v>
      </c>
      <c r="L43" s="195">
        <v>1</v>
      </c>
      <c r="M43" s="184">
        <v>40</v>
      </c>
      <c r="N43" s="336" t="s">
        <v>421</v>
      </c>
      <c r="O43" s="333" t="s">
        <v>331</v>
      </c>
      <c r="P43" s="333" t="s">
        <v>422</v>
      </c>
      <c r="Q43" s="334" t="s">
        <v>423</v>
      </c>
      <c r="R43" s="335" t="s">
        <v>424</v>
      </c>
      <c r="S43" s="336">
        <v>3</v>
      </c>
      <c r="T43" s="336"/>
    </row>
    <row r="44" spans="1:20" ht="78.75">
      <c r="A44" s="324">
        <v>10</v>
      </c>
      <c r="B44" s="191" t="s">
        <v>160</v>
      </c>
      <c r="C44" s="252">
        <v>1</v>
      </c>
      <c r="D44" s="252">
        <v>0</v>
      </c>
      <c r="E44" s="16">
        <v>35</v>
      </c>
      <c r="F44" s="8">
        <v>12</v>
      </c>
      <c r="G44" s="8">
        <v>5</v>
      </c>
      <c r="H44" s="8">
        <v>0</v>
      </c>
      <c r="I44" s="8">
        <v>3</v>
      </c>
      <c r="J44" s="252">
        <v>11</v>
      </c>
      <c r="K44" s="252">
        <v>4</v>
      </c>
      <c r="L44" s="252">
        <v>0</v>
      </c>
      <c r="M44" s="60">
        <v>0</v>
      </c>
      <c r="N44" s="16">
        <v>1</v>
      </c>
      <c r="O44" s="259" t="s">
        <v>425</v>
      </c>
      <c r="P44" s="194" t="s">
        <v>320</v>
      </c>
      <c r="Q44" s="194" t="s">
        <v>426</v>
      </c>
      <c r="R44" s="329" t="s">
        <v>427</v>
      </c>
      <c r="S44" s="16">
        <v>12</v>
      </c>
      <c r="T44" s="16">
        <v>0</v>
      </c>
    </row>
    <row r="45" spans="1:20" ht="20.25" customHeight="1">
      <c r="A45" s="849" t="s">
        <v>95</v>
      </c>
      <c r="B45" s="850"/>
      <c r="C45" s="338">
        <f>SUM(C35:C44)</f>
        <v>10</v>
      </c>
      <c r="D45" s="338">
        <f aca="true" t="shared" si="1" ref="D45:N45">SUM(D35:D44)</f>
        <v>11</v>
      </c>
      <c r="E45" s="338">
        <f t="shared" si="1"/>
        <v>246</v>
      </c>
      <c r="F45" s="338">
        <f t="shared" si="1"/>
        <v>138</v>
      </c>
      <c r="G45" s="338">
        <f t="shared" si="1"/>
        <v>11</v>
      </c>
      <c r="H45" s="338">
        <f t="shared" si="1"/>
        <v>0</v>
      </c>
      <c r="I45" s="338">
        <f t="shared" si="1"/>
        <v>11</v>
      </c>
      <c r="J45" s="338">
        <f t="shared" si="1"/>
        <v>54</v>
      </c>
      <c r="K45" s="338">
        <f t="shared" si="1"/>
        <v>36</v>
      </c>
      <c r="L45" s="338">
        <f t="shared" si="1"/>
        <v>4</v>
      </c>
      <c r="M45" s="339"/>
      <c r="N45" s="338">
        <f t="shared" si="1"/>
        <v>8</v>
      </c>
      <c r="O45" s="338"/>
      <c r="P45" s="264"/>
      <c r="Q45" s="264"/>
      <c r="R45" s="340"/>
      <c r="S45" s="338">
        <f>SUM(S35:S44)</f>
        <v>49</v>
      </c>
      <c r="T45" s="338">
        <f>SUM(T35:T44)</f>
        <v>7</v>
      </c>
    </row>
    <row r="46" spans="1:20" ht="33" customHeight="1">
      <c r="A46" s="846" t="s">
        <v>156</v>
      </c>
      <c r="B46" s="847"/>
      <c r="C46" s="847"/>
      <c r="D46" s="847"/>
      <c r="E46" s="847"/>
      <c r="F46" s="847"/>
      <c r="G46" s="847"/>
      <c r="H46" s="847"/>
      <c r="I46" s="847"/>
      <c r="J46" s="847"/>
      <c r="K46" s="847"/>
      <c r="L46" s="847"/>
      <c r="M46" s="847"/>
      <c r="N46" s="847"/>
      <c r="O46" s="847"/>
      <c r="P46" s="847"/>
      <c r="Q46" s="847"/>
      <c r="R46" s="847"/>
      <c r="S46" s="847"/>
      <c r="T46" s="848"/>
    </row>
    <row r="47" spans="1:20" ht="78.75">
      <c r="A47" s="324">
        <v>1</v>
      </c>
      <c r="B47" s="191" t="s">
        <v>168</v>
      </c>
      <c r="C47" s="252">
        <v>1</v>
      </c>
      <c r="D47" s="252">
        <v>2</v>
      </c>
      <c r="E47" s="16">
        <v>36</v>
      </c>
      <c r="F47" s="8">
        <v>10</v>
      </c>
      <c r="G47" s="8">
        <v>14</v>
      </c>
      <c r="H47" s="8">
        <v>0</v>
      </c>
      <c r="I47" s="8">
        <v>1</v>
      </c>
      <c r="J47" s="252">
        <v>7</v>
      </c>
      <c r="K47" s="252">
        <v>4</v>
      </c>
      <c r="L47" s="252">
        <v>0</v>
      </c>
      <c r="M47" s="60" t="s">
        <v>428</v>
      </c>
      <c r="N47" s="16">
        <v>1</v>
      </c>
      <c r="O47" s="16" t="s">
        <v>429</v>
      </c>
      <c r="P47" s="16" t="s">
        <v>383</v>
      </c>
      <c r="Q47" s="60" t="s">
        <v>430</v>
      </c>
      <c r="R47" s="341" t="s">
        <v>431</v>
      </c>
      <c r="S47" s="16">
        <v>6</v>
      </c>
      <c r="T47" s="16">
        <v>0</v>
      </c>
    </row>
    <row r="48" spans="1:20" ht="47.25">
      <c r="A48" s="324">
        <v>2</v>
      </c>
      <c r="B48" s="191" t="s">
        <v>161</v>
      </c>
      <c r="C48" s="308">
        <v>1</v>
      </c>
      <c r="D48" s="308">
        <v>2</v>
      </c>
      <c r="E48" s="342">
        <v>8</v>
      </c>
      <c r="F48" s="263">
        <v>1</v>
      </c>
      <c r="G48" s="263" t="s">
        <v>262</v>
      </c>
      <c r="H48" s="263" t="s">
        <v>262</v>
      </c>
      <c r="I48" s="263" t="s">
        <v>262</v>
      </c>
      <c r="J48" s="308">
        <v>3</v>
      </c>
      <c r="K48" s="308">
        <v>4</v>
      </c>
      <c r="L48" s="308" t="s">
        <v>262</v>
      </c>
      <c r="M48" s="90" t="s">
        <v>432</v>
      </c>
      <c r="N48" s="342">
        <v>1</v>
      </c>
      <c r="O48" s="342" t="s">
        <v>368</v>
      </c>
      <c r="P48" s="342" t="s">
        <v>332</v>
      </c>
      <c r="Q48" s="343" t="s">
        <v>433</v>
      </c>
      <c r="R48" s="343" t="s">
        <v>434</v>
      </c>
      <c r="S48" s="342" t="s">
        <v>262</v>
      </c>
      <c r="T48" s="342">
        <v>1</v>
      </c>
    </row>
    <row r="49" spans="1:20" ht="47.25">
      <c r="A49" s="324">
        <v>3</v>
      </c>
      <c r="B49" s="191" t="s">
        <v>455</v>
      </c>
      <c r="C49" s="308">
        <v>1</v>
      </c>
      <c r="D49" s="344">
        <v>2</v>
      </c>
      <c r="E49" s="342">
        <v>10</v>
      </c>
      <c r="F49" s="263">
        <v>1</v>
      </c>
      <c r="G49" s="263">
        <v>0</v>
      </c>
      <c r="H49" s="263">
        <v>0</v>
      </c>
      <c r="I49" s="263">
        <v>0</v>
      </c>
      <c r="J49" s="308">
        <v>5</v>
      </c>
      <c r="K49" s="308">
        <v>3</v>
      </c>
      <c r="L49" s="308">
        <v>0</v>
      </c>
      <c r="M49" s="90" t="s">
        <v>435</v>
      </c>
      <c r="N49" s="345">
        <v>1</v>
      </c>
      <c r="O49" s="342" t="s">
        <v>339</v>
      </c>
      <c r="P49" s="342" t="s">
        <v>436</v>
      </c>
      <c r="Q49" s="346" t="s">
        <v>437</v>
      </c>
      <c r="R49" s="346" t="s">
        <v>438</v>
      </c>
      <c r="S49" s="345">
        <v>10</v>
      </c>
      <c r="T49" s="345">
        <v>0</v>
      </c>
    </row>
    <row r="50" spans="1:20" ht="47.25">
      <c r="A50" s="324">
        <v>4</v>
      </c>
      <c r="B50" s="191" t="s">
        <v>164</v>
      </c>
      <c r="C50" s="252">
        <v>1</v>
      </c>
      <c r="D50" s="252">
        <v>1</v>
      </c>
      <c r="E50" s="16">
        <v>5</v>
      </c>
      <c r="F50" s="8">
        <v>0</v>
      </c>
      <c r="G50" s="8">
        <v>0</v>
      </c>
      <c r="H50" s="8">
        <v>0</v>
      </c>
      <c r="I50" s="8">
        <v>1</v>
      </c>
      <c r="J50" s="252">
        <v>2</v>
      </c>
      <c r="K50" s="252">
        <v>2</v>
      </c>
      <c r="L50" s="252">
        <v>2</v>
      </c>
      <c r="M50" s="60">
        <v>30</v>
      </c>
      <c r="N50" s="16">
        <v>1</v>
      </c>
      <c r="O50" s="16" t="s">
        <v>439</v>
      </c>
      <c r="P50" s="16" t="s">
        <v>440</v>
      </c>
      <c r="Q50" s="60" t="s">
        <v>441</v>
      </c>
      <c r="R50" s="347" t="s">
        <v>442</v>
      </c>
      <c r="S50" s="16">
        <v>3</v>
      </c>
      <c r="T50" s="16">
        <v>0</v>
      </c>
    </row>
    <row r="51" spans="1:20" ht="47.25">
      <c r="A51" s="324">
        <v>5</v>
      </c>
      <c r="B51" s="191" t="s">
        <v>170</v>
      </c>
      <c r="C51" s="252">
        <v>1</v>
      </c>
      <c r="D51" s="252">
        <v>1</v>
      </c>
      <c r="E51" s="16">
        <v>27</v>
      </c>
      <c r="F51" s="8">
        <v>16</v>
      </c>
      <c r="G51" s="8"/>
      <c r="H51" s="8"/>
      <c r="I51" s="8">
        <v>1</v>
      </c>
      <c r="J51" s="252">
        <v>6</v>
      </c>
      <c r="K51" s="252">
        <v>4</v>
      </c>
      <c r="L51" s="252"/>
      <c r="M51" s="60" t="s">
        <v>443</v>
      </c>
      <c r="N51" s="16">
        <v>1</v>
      </c>
      <c r="O51" s="16" t="s">
        <v>444</v>
      </c>
      <c r="P51" s="16" t="s">
        <v>320</v>
      </c>
      <c r="Q51" s="60" t="s">
        <v>445</v>
      </c>
      <c r="R51" s="348" t="s">
        <v>446</v>
      </c>
      <c r="S51" s="16"/>
      <c r="T51" s="16">
        <v>1</v>
      </c>
    </row>
    <row r="52" spans="1:20" ht="31.5">
      <c r="A52" s="324">
        <v>6</v>
      </c>
      <c r="B52" s="191" t="s">
        <v>166</v>
      </c>
      <c r="C52" s="252">
        <v>0</v>
      </c>
      <c r="D52" s="252" t="s">
        <v>118</v>
      </c>
      <c r="E52" s="252" t="s">
        <v>118</v>
      </c>
      <c r="F52" s="252" t="s">
        <v>118</v>
      </c>
      <c r="G52" s="252" t="s">
        <v>118</v>
      </c>
      <c r="H52" s="252" t="s">
        <v>118</v>
      </c>
      <c r="I52" s="252" t="s">
        <v>118</v>
      </c>
      <c r="J52" s="252" t="s">
        <v>118</v>
      </c>
      <c r="K52" s="252" t="s">
        <v>118</v>
      </c>
      <c r="L52" s="252" t="s">
        <v>118</v>
      </c>
      <c r="M52" s="252" t="s">
        <v>118</v>
      </c>
      <c r="N52" s="252" t="s">
        <v>118</v>
      </c>
      <c r="O52" s="252" t="s">
        <v>118</v>
      </c>
      <c r="P52" s="252" t="s">
        <v>118</v>
      </c>
      <c r="Q52" s="252" t="s">
        <v>118</v>
      </c>
      <c r="R52" s="347" t="s">
        <v>447</v>
      </c>
      <c r="S52" s="16" t="s">
        <v>118</v>
      </c>
      <c r="T52" s="16">
        <v>1</v>
      </c>
    </row>
    <row r="53" spans="1:20" ht="78.75">
      <c r="A53" s="324">
        <v>7</v>
      </c>
      <c r="B53" s="191" t="s">
        <v>167</v>
      </c>
      <c r="C53" s="252">
        <v>1</v>
      </c>
      <c r="D53" s="252">
        <v>2</v>
      </c>
      <c r="E53" s="16">
        <v>10</v>
      </c>
      <c r="F53" s="8" t="s">
        <v>118</v>
      </c>
      <c r="G53" s="8" t="s">
        <v>118</v>
      </c>
      <c r="H53" s="8" t="s">
        <v>118</v>
      </c>
      <c r="I53" s="8" t="s">
        <v>118</v>
      </c>
      <c r="J53" s="252">
        <v>5</v>
      </c>
      <c r="K53" s="252">
        <v>3</v>
      </c>
      <c r="L53" s="252">
        <v>2</v>
      </c>
      <c r="M53" s="60" t="s">
        <v>448</v>
      </c>
      <c r="N53" s="16">
        <v>1</v>
      </c>
      <c r="O53" s="16" t="s">
        <v>449</v>
      </c>
      <c r="P53" s="16" t="s">
        <v>332</v>
      </c>
      <c r="Q53" s="60" t="s">
        <v>450</v>
      </c>
      <c r="R53" s="347" t="s">
        <v>451</v>
      </c>
      <c r="S53" s="16">
        <v>0</v>
      </c>
      <c r="T53" s="16" t="s">
        <v>118</v>
      </c>
    </row>
    <row r="54" spans="1:20" ht="98.25">
      <c r="A54" s="324">
        <v>8</v>
      </c>
      <c r="B54" s="191" t="s">
        <v>456</v>
      </c>
      <c r="C54" s="252">
        <v>1</v>
      </c>
      <c r="D54" s="252">
        <v>1</v>
      </c>
      <c r="E54" s="16">
        <v>16</v>
      </c>
      <c r="F54" s="8">
        <v>1</v>
      </c>
      <c r="G54" s="8">
        <v>5</v>
      </c>
      <c r="H54" s="8">
        <v>0</v>
      </c>
      <c r="I54" s="8">
        <v>0</v>
      </c>
      <c r="J54" s="252">
        <v>6</v>
      </c>
      <c r="K54" s="252">
        <v>4</v>
      </c>
      <c r="L54" s="252">
        <v>0</v>
      </c>
      <c r="M54" s="60" t="s">
        <v>452</v>
      </c>
      <c r="N54" s="16">
        <v>1</v>
      </c>
      <c r="O54" s="16" t="s">
        <v>314</v>
      </c>
      <c r="P54" s="16" t="s">
        <v>383</v>
      </c>
      <c r="Q54" s="349" t="s">
        <v>453</v>
      </c>
      <c r="R54" s="350" t="s">
        <v>454</v>
      </c>
      <c r="S54" s="16">
        <v>12</v>
      </c>
      <c r="T54" s="16">
        <v>0</v>
      </c>
    </row>
    <row r="55" spans="1:20" ht="21">
      <c r="A55" s="849" t="s">
        <v>95</v>
      </c>
      <c r="B55" s="850"/>
      <c r="C55" s="323">
        <f>SUM(C47:C54)</f>
        <v>7</v>
      </c>
      <c r="D55" s="323">
        <f aca="true" t="shared" si="2" ref="D55:L55">SUM(D47:D54)</f>
        <v>11</v>
      </c>
      <c r="E55" s="323">
        <f t="shared" si="2"/>
        <v>112</v>
      </c>
      <c r="F55" s="323">
        <f t="shared" si="2"/>
        <v>29</v>
      </c>
      <c r="G55" s="323">
        <f t="shared" si="2"/>
        <v>19</v>
      </c>
      <c r="H55" s="323">
        <f t="shared" si="2"/>
        <v>0</v>
      </c>
      <c r="I55" s="323">
        <f t="shared" si="2"/>
        <v>3</v>
      </c>
      <c r="J55" s="323">
        <f t="shared" si="2"/>
        <v>34</v>
      </c>
      <c r="K55" s="323">
        <f t="shared" si="2"/>
        <v>24</v>
      </c>
      <c r="L55" s="323">
        <f t="shared" si="2"/>
        <v>4</v>
      </c>
      <c r="M55" s="107"/>
      <c r="N55" s="107">
        <f>SUM(N47:N54)</f>
        <v>7</v>
      </c>
      <c r="O55" s="107"/>
      <c r="P55" s="107"/>
      <c r="Q55" s="107"/>
      <c r="R55" s="107"/>
      <c r="S55" s="107">
        <f>SUM(S47:S54)</f>
        <v>31</v>
      </c>
      <c r="T55" s="351">
        <f>SUM(T47:T54)</f>
        <v>3</v>
      </c>
    </row>
    <row r="56" spans="1:20" ht="33.75" customHeight="1">
      <c r="A56" s="846" t="s">
        <v>172</v>
      </c>
      <c r="B56" s="847"/>
      <c r="C56" s="847"/>
      <c r="D56" s="847"/>
      <c r="E56" s="847"/>
      <c r="F56" s="847"/>
      <c r="G56" s="847"/>
      <c r="H56" s="847"/>
      <c r="I56" s="847"/>
      <c r="J56" s="847"/>
      <c r="K56" s="847"/>
      <c r="L56" s="847"/>
      <c r="M56" s="847"/>
      <c r="N56" s="847"/>
      <c r="O56" s="847"/>
      <c r="P56" s="847"/>
      <c r="Q56" s="847"/>
      <c r="R56" s="847"/>
      <c r="S56" s="847"/>
      <c r="T56" s="848"/>
    </row>
    <row r="57" spans="1:20" ht="116.25" customHeight="1">
      <c r="A57" s="324">
        <v>1</v>
      </c>
      <c r="B57" s="191" t="s">
        <v>292</v>
      </c>
      <c r="C57" s="306">
        <v>1</v>
      </c>
      <c r="D57" s="306">
        <v>3</v>
      </c>
      <c r="E57" s="307">
        <v>48</v>
      </c>
      <c r="F57" s="263">
        <v>24</v>
      </c>
      <c r="G57" s="263" t="s">
        <v>118</v>
      </c>
      <c r="H57" s="263" t="s">
        <v>118</v>
      </c>
      <c r="I57" s="263">
        <v>1</v>
      </c>
      <c r="J57" s="308">
        <v>4</v>
      </c>
      <c r="K57" s="308">
        <v>5</v>
      </c>
      <c r="L57" s="308">
        <v>14</v>
      </c>
      <c r="M57" s="309" t="s">
        <v>457</v>
      </c>
      <c r="N57" s="307">
        <v>1</v>
      </c>
      <c r="O57" s="352" t="s">
        <v>458</v>
      </c>
      <c r="P57" s="136" t="s">
        <v>459</v>
      </c>
      <c r="Q57" s="353" t="s">
        <v>460</v>
      </c>
      <c r="R57" s="354" t="s">
        <v>461</v>
      </c>
      <c r="S57" s="307">
        <v>34</v>
      </c>
      <c r="T57" s="307" t="s">
        <v>118</v>
      </c>
    </row>
    <row r="58" spans="1:20" ht="153" customHeight="1">
      <c r="A58" s="324">
        <v>2</v>
      </c>
      <c r="B58" s="191" t="s">
        <v>293</v>
      </c>
      <c r="C58" s="196">
        <v>1</v>
      </c>
      <c r="D58" s="196">
        <v>1</v>
      </c>
      <c r="E58" s="294">
        <v>42</v>
      </c>
      <c r="F58" s="8">
        <v>29</v>
      </c>
      <c r="G58" s="8">
        <v>9</v>
      </c>
      <c r="H58" s="8">
        <v>0</v>
      </c>
      <c r="I58" s="8">
        <v>1</v>
      </c>
      <c r="J58" s="252">
        <v>7</v>
      </c>
      <c r="K58" s="252">
        <v>4</v>
      </c>
      <c r="L58" s="252">
        <v>0</v>
      </c>
      <c r="M58" s="185" t="s">
        <v>462</v>
      </c>
      <c r="N58" s="294">
        <v>1</v>
      </c>
      <c r="O58" s="294" t="s">
        <v>463</v>
      </c>
      <c r="P58" s="294" t="s">
        <v>361</v>
      </c>
      <c r="Q58" s="355" t="s">
        <v>464</v>
      </c>
      <c r="R58" s="355" t="s">
        <v>465</v>
      </c>
      <c r="S58" s="294">
        <v>8</v>
      </c>
      <c r="T58" s="294">
        <v>0</v>
      </c>
    </row>
    <row r="59" spans="1:20" ht="47.25">
      <c r="A59" s="324">
        <v>3</v>
      </c>
      <c r="B59" s="191" t="s">
        <v>185</v>
      </c>
      <c r="C59" s="196">
        <v>1</v>
      </c>
      <c r="D59" s="191">
        <v>1</v>
      </c>
      <c r="E59" s="189">
        <v>90</v>
      </c>
      <c r="F59" s="27">
        <v>50</v>
      </c>
      <c r="G59" s="27">
        <v>14</v>
      </c>
      <c r="H59" s="27"/>
      <c r="I59" s="27">
        <v>4</v>
      </c>
      <c r="J59" s="28">
        <v>15</v>
      </c>
      <c r="K59" s="28">
        <v>6</v>
      </c>
      <c r="L59" s="28">
        <v>1</v>
      </c>
      <c r="M59" s="193">
        <v>20</v>
      </c>
      <c r="N59" s="294">
        <v>1</v>
      </c>
      <c r="O59" s="189" t="s">
        <v>466</v>
      </c>
      <c r="P59" s="189" t="s">
        <v>320</v>
      </c>
      <c r="Q59" s="193" t="s">
        <v>467</v>
      </c>
      <c r="R59" s="328" t="s">
        <v>468</v>
      </c>
      <c r="S59" s="294">
        <v>1</v>
      </c>
      <c r="T59" s="294">
        <v>1</v>
      </c>
    </row>
    <row r="60" spans="1:20" ht="173.25">
      <c r="A60" s="324">
        <v>4</v>
      </c>
      <c r="B60" s="191" t="s">
        <v>265</v>
      </c>
      <c r="C60" s="252">
        <v>1</v>
      </c>
      <c r="D60" s="252">
        <v>2</v>
      </c>
      <c r="E60" s="16">
        <v>72</v>
      </c>
      <c r="F60" s="8">
        <v>31</v>
      </c>
      <c r="G60" s="8" t="s">
        <v>118</v>
      </c>
      <c r="H60" s="8">
        <v>1</v>
      </c>
      <c r="I60" s="8">
        <v>1</v>
      </c>
      <c r="J60" s="252">
        <v>12</v>
      </c>
      <c r="K60" s="252">
        <v>5</v>
      </c>
      <c r="L60" s="252">
        <v>3</v>
      </c>
      <c r="M60" s="60" t="s">
        <v>469</v>
      </c>
      <c r="N60" s="16">
        <v>1</v>
      </c>
      <c r="O60" s="16" t="s">
        <v>470</v>
      </c>
      <c r="P60" s="16" t="s">
        <v>471</v>
      </c>
      <c r="Q60" s="347" t="s">
        <v>472</v>
      </c>
      <c r="R60" s="347" t="s">
        <v>473</v>
      </c>
      <c r="S60" s="60">
        <v>39</v>
      </c>
      <c r="T60" s="60">
        <v>2</v>
      </c>
    </row>
    <row r="61" spans="1:20" ht="63">
      <c r="A61" s="324">
        <v>5</v>
      </c>
      <c r="B61" s="191" t="s">
        <v>266</v>
      </c>
      <c r="C61" s="196">
        <v>1</v>
      </c>
      <c r="D61" s="196">
        <v>1</v>
      </c>
      <c r="E61" s="294">
        <v>69</v>
      </c>
      <c r="F61" s="8" t="s">
        <v>474</v>
      </c>
      <c r="G61" s="8">
        <v>0</v>
      </c>
      <c r="H61" s="8">
        <v>0</v>
      </c>
      <c r="I61" s="8">
        <v>2</v>
      </c>
      <c r="J61" s="252">
        <v>14</v>
      </c>
      <c r="K61" s="252">
        <v>5</v>
      </c>
      <c r="L61" s="252">
        <v>0</v>
      </c>
      <c r="M61" s="185" t="s">
        <v>475</v>
      </c>
      <c r="N61" s="294">
        <v>1</v>
      </c>
      <c r="O61" s="294" t="s">
        <v>476</v>
      </c>
      <c r="P61" s="294" t="s">
        <v>77</v>
      </c>
      <c r="Q61" s="185" t="s">
        <v>477</v>
      </c>
      <c r="R61" s="356" t="s">
        <v>478</v>
      </c>
      <c r="S61" s="294">
        <v>0</v>
      </c>
      <c r="T61" s="294">
        <v>1</v>
      </c>
    </row>
    <row r="62" spans="1:20" ht="157.5">
      <c r="A62" s="324">
        <v>6</v>
      </c>
      <c r="B62" s="191" t="s">
        <v>294</v>
      </c>
      <c r="C62" s="252">
        <v>1</v>
      </c>
      <c r="D62" s="252">
        <v>2</v>
      </c>
      <c r="E62" s="16">
        <v>13</v>
      </c>
      <c r="F62" s="9">
        <v>0</v>
      </c>
      <c r="G62" s="9">
        <v>0</v>
      </c>
      <c r="H62" s="357" t="s">
        <v>177</v>
      </c>
      <c r="I62" s="9">
        <v>1</v>
      </c>
      <c r="J62" s="195">
        <v>7</v>
      </c>
      <c r="K62" s="195">
        <v>4</v>
      </c>
      <c r="L62" s="195">
        <v>1</v>
      </c>
      <c r="M62" s="185" t="s">
        <v>479</v>
      </c>
      <c r="N62" s="252">
        <v>1</v>
      </c>
      <c r="O62" s="16" t="s">
        <v>480</v>
      </c>
      <c r="P62" s="16" t="s">
        <v>332</v>
      </c>
      <c r="Q62" s="347" t="s">
        <v>481</v>
      </c>
      <c r="R62" s="358" t="s">
        <v>482</v>
      </c>
      <c r="S62" s="16">
        <v>0</v>
      </c>
      <c r="T62" s="16">
        <v>1</v>
      </c>
    </row>
    <row r="63" spans="1:20" ht="47.25">
      <c r="A63" s="324">
        <v>7</v>
      </c>
      <c r="B63" s="191" t="s">
        <v>267</v>
      </c>
      <c r="C63" s="196">
        <v>1</v>
      </c>
      <c r="D63" s="196">
        <v>2</v>
      </c>
      <c r="E63" s="294">
        <v>54</v>
      </c>
      <c r="F63" s="8">
        <v>31</v>
      </c>
      <c r="G63" s="8">
        <v>11</v>
      </c>
      <c r="H63" s="8">
        <v>0</v>
      </c>
      <c r="I63" s="8">
        <v>5</v>
      </c>
      <c r="J63" s="252">
        <v>11</v>
      </c>
      <c r="K63" s="252">
        <v>4</v>
      </c>
      <c r="L63" s="252">
        <v>4</v>
      </c>
      <c r="M63" s="185" t="s">
        <v>483</v>
      </c>
      <c r="N63" s="16">
        <v>1</v>
      </c>
      <c r="O63" s="16" t="s">
        <v>484</v>
      </c>
      <c r="P63" s="16" t="s">
        <v>361</v>
      </c>
      <c r="Q63" s="60" t="s">
        <v>485</v>
      </c>
      <c r="R63" s="358" t="s">
        <v>486</v>
      </c>
      <c r="S63" s="16">
        <v>0</v>
      </c>
      <c r="T63" s="16">
        <v>1</v>
      </c>
    </row>
    <row r="64" spans="1:20" ht="110.25">
      <c r="A64" s="324">
        <v>8</v>
      </c>
      <c r="B64" s="191" t="s">
        <v>491</v>
      </c>
      <c r="C64" s="306">
        <v>1</v>
      </c>
      <c r="D64" s="306">
        <v>1</v>
      </c>
      <c r="E64" s="307">
        <v>12</v>
      </c>
      <c r="F64" s="263">
        <v>5</v>
      </c>
      <c r="G64" s="263">
        <v>0</v>
      </c>
      <c r="H64" s="263">
        <v>0</v>
      </c>
      <c r="I64" s="263">
        <v>0</v>
      </c>
      <c r="J64" s="308">
        <v>7</v>
      </c>
      <c r="K64" s="308">
        <v>0</v>
      </c>
      <c r="L64" s="308">
        <v>0</v>
      </c>
      <c r="M64" s="309" t="s">
        <v>487</v>
      </c>
      <c r="N64" s="307">
        <v>1</v>
      </c>
      <c r="O64" s="307" t="s">
        <v>488</v>
      </c>
      <c r="P64" s="307" t="s">
        <v>349</v>
      </c>
      <c r="Q64" s="356" t="s">
        <v>489</v>
      </c>
      <c r="R64" s="356" t="s">
        <v>490</v>
      </c>
      <c r="S64" s="307">
        <v>1</v>
      </c>
      <c r="T64" s="307">
        <v>2</v>
      </c>
    </row>
    <row r="65" spans="1:20" ht="20.25">
      <c r="A65" s="849" t="s">
        <v>95</v>
      </c>
      <c r="B65" s="850"/>
      <c r="C65" s="323">
        <f>SUM(C57:C64)</f>
        <v>8</v>
      </c>
      <c r="D65" s="323">
        <f aca="true" t="shared" si="3" ref="D65:L65">SUM(D57:D64)</f>
        <v>13</v>
      </c>
      <c r="E65" s="323">
        <f t="shared" si="3"/>
        <v>400</v>
      </c>
      <c r="F65" s="323">
        <f t="shared" si="3"/>
        <v>170</v>
      </c>
      <c r="G65" s="323">
        <f t="shared" si="3"/>
        <v>34</v>
      </c>
      <c r="H65" s="323">
        <f t="shared" si="3"/>
        <v>1</v>
      </c>
      <c r="I65" s="323">
        <f t="shared" si="3"/>
        <v>15</v>
      </c>
      <c r="J65" s="323">
        <f t="shared" si="3"/>
        <v>77</v>
      </c>
      <c r="K65" s="323">
        <f t="shared" si="3"/>
        <v>33</v>
      </c>
      <c r="L65" s="323">
        <f t="shared" si="3"/>
        <v>23</v>
      </c>
      <c r="M65" s="323"/>
      <c r="N65" s="323">
        <f>SUM(N57:N64)</f>
        <v>8</v>
      </c>
      <c r="O65" s="359"/>
      <c r="P65" s="359"/>
      <c r="Q65" s="360"/>
      <c r="R65" s="360"/>
      <c r="S65" s="107">
        <f>SUM(S57:S64)</f>
        <v>83</v>
      </c>
      <c r="T65" s="107">
        <f>SUM(T57:T64)</f>
        <v>8</v>
      </c>
    </row>
    <row r="66" spans="1:20" ht="32.25" customHeight="1">
      <c r="A66" s="846" t="s">
        <v>187</v>
      </c>
      <c r="B66" s="847"/>
      <c r="C66" s="847"/>
      <c r="D66" s="847"/>
      <c r="E66" s="847"/>
      <c r="F66" s="847"/>
      <c r="G66" s="847"/>
      <c r="H66" s="847"/>
      <c r="I66" s="847"/>
      <c r="J66" s="847"/>
      <c r="K66" s="847"/>
      <c r="L66" s="847"/>
      <c r="M66" s="847"/>
      <c r="N66" s="847"/>
      <c r="O66" s="847"/>
      <c r="P66" s="847"/>
      <c r="Q66" s="847"/>
      <c r="R66" s="847"/>
      <c r="S66" s="847"/>
      <c r="T66" s="848"/>
    </row>
    <row r="67" spans="1:20" ht="47.25">
      <c r="A67" s="324">
        <v>1</v>
      </c>
      <c r="B67" s="191" t="s">
        <v>190</v>
      </c>
      <c r="C67" s="196">
        <v>1</v>
      </c>
      <c r="D67" s="196">
        <v>1</v>
      </c>
      <c r="E67" s="294">
        <v>30</v>
      </c>
      <c r="F67" s="8">
        <v>18</v>
      </c>
      <c r="G67" s="8">
        <v>1</v>
      </c>
      <c r="H67" s="8"/>
      <c r="I67" s="8">
        <v>1</v>
      </c>
      <c r="J67" s="252">
        <v>7</v>
      </c>
      <c r="K67" s="252">
        <v>3</v>
      </c>
      <c r="L67" s="252"/>
      <c r="M67" s="185" t="s">
        <v>492</v>
      </c>
      <c r="N67" s="294">
        <v>1</v>
      </c>
      <c r="O67" s="362" t="s">
        <v>493</v>
      </c>
      <c r="P67" s="362" t="s">
        <v>320</v>
      </c>
      <c r="Q67" s="187" t="s">
        <v>494</v>
      </c>
      <c r="R67" s="320" t="s">
        <v>495</v>
      </c>
      <c r="S67" s="362"/>
      <c r="T67" s="362">
        <v>2</v>
      </c>
    </row>
    <row r="68" spans="1:20" ht="60">
      <c r="A68" s="324">
        <v>2</v>
      </c>
      <c r="B68" s="191" t="s">
        <v>191</v>
      </c>
      <c r="C68" s="196">
        <v>1</v>
      </c>
      <c r="D68" s="196">
        <v>1</v>
      </c>
      <c r="E68" s="294">
        <v>22</v>
      </c>
      <c r="F68" s="8">
        <v>15</v>
      </c>
      <c r="G68" s="8">
        <v>2</v>
      </c>
      <c r="H68" s="8"/>
      <c r="I68" s="8">
        <v>1</v>
      </c>
      <c r="J68" s="252">
        <v>3</v>
      </c>
      <c r="K68" s="252">
        <v>1</v>
      </c>
      <c r="L68" s="252"/>
      <c r="M68" s="185" t="s">
        <v>496</v>
      </c>
      <c r="N68" s="294">
        <v>1</v>
      </c>
      <c r="O68" s="362" t="s">
        <v>497</v>
      </c>
      <c r="P68" s="362" t="s">
        <v>77</v>
      </c>
      <c r="Q68" s="187" t="s">
        <v>498</v>
      </c>
      <c r="R68" s="363" t="s">
        <v>499</v>
      </c>
      <c r="S68" s="362">
        <v>0</v>
      </c>
      <c r="T68" s="362" t="s">
        <v>118</v>
      </c>
    </row>
    <row r="69" spans="1:20" ht="63">
      <c r="A69" s="324">
        <v>3</v>
      </c>
      <c r="B69" s="191" t="s">
        <v>192</v>
      </c>
      <c r="C69" s="364">
        <v>1</v>
      </c>
      <c r="D69" s="263">
        <v>4</v>
      </c>
      <c r="E69" s="8">
        <v>38</v>
      </c>
      <c r="F69" s="8">
        <v>20</v>
      </c>
      <c r="G69" s="8">
        <v>4</v>
      </c>
      <c r="H69" s="15"/>
      <c r="I69" s="243">
        <v>2</v>
      </c>
      <c r="J69" s="243">
        <v>3</v>
      </c>
      <c r="K69" s="243">
        <v>7</v>
      </c>
      <c r="L69" s="243">
        <v>2</v>
      </c>
      <c r="M69" s="199" t="s">
        <v>500</v>
      </c>
      <c r="N69" s="199">
        <v>1</v>
      </c>
      <c r="O69" s="60" t="s">
        <v>501</v>
      </c>
      <c r="P69" s="200" t="s">
        <v>502</v>
      </c>
      <c r="Q69" s="199" t="s">
        <v>503</v>
      </c>
      <c r="R69" s="70" t="s">
        <v>504</v>
      </c>
      <c r="S69" s="11"/>
      <c r="T69" s="70">
        <v>2</v>
      </c>
    </row>
    <row r="70" spans="1:20" ht="63">
      <c r="A70" s="324">
        <v>4</v>
      </c>
      <c r="B70" s="191" t="s">
        <v>193</v>
      </c>
      <c r="C70" s="306">
        <v>1</v>
      </c>
      <c r="D70" s="306">
        <v>3</v>
      </c>
      <c r="E70" s="307">
        <v>35</v>
      </c>
      <c r="F70" s="263">
        <v>24</v>
      </c>
      <c r="G70" s="263">
        <v>0</v>
      </c>
      <c r="H70" s="263">
        <v>0</v>
      </c>
      <c r="I70" s="263">
        <v>1</v>
      </c>
      <c r="J70" s="308">
        <v>7</v>
      </c>
      <c r="K70" s="308">
        <v>3</v>
      </c>
      <c r="L70" s="308">
        <v>0</v>
      </c>
      <c r="M70" s="309" t="s">
        <v>505</v>
      </c>
      <c r="N70" s="307">
        <v>1</v>
      </c>
      <c r="O70" s="365" t="s">
        <v>339</v>
      </c>
      <c r="P70" s="365" t="s">
        <v>332</v>
      </c>
      <c r="Q70" s="366" t="s">
        <v>506</v>
      </c>
      <c r="R70" s="366" t="s">
        <v>507</v>
      </c>
      <c r="S70" s="365">
        <v>0</v>
      </c>
      <c r="T70" s="365">
        <v>0</v>
      </c>
    </row>
    <row r="71" spans="1:20" ht="63">
      <c r="A71" s="324">
        <v>5</v>
      </c>
      <c r="B71" s="191" t="s">
        <v>526</v>
      </c>
      <c r="C71" s="196">
        <v>1</v>
      </c>
      <c r="D71" s="196">
        <v>1</v>
      </c>
      <c r="E71" s="294">
        <v>19</v>
      </c>
      <c r="F71" s="8">
        <v>12</v>
      </c>
      <c r="G71" s="8"/>
      <c r="H71" s="8"/>
      <c r="I71" s="8"/>
      <c r="J71" s="252">
        <v>2</v>
      </c>
      <c r="K71" s="252">
        <v>2</v>
      </c>
      <c r="L71" s="252">
        <v>3</v>
      </c>
      <c r="M71" s="185" t="s">
        <v>508</v>
      </c>
      <c r="N71" s="294">
        <v>1</v>
      </c>
      <c r="O71" s="362">
        <v>1</v>
      </c>
      <c r="P71" s="362" t="s">
        <v>332</v>
      </c>
      <c r="Q71" s="187"/>
      <c r="R71" s="187"/>
      <c r="S71" s="362">
        <v>1</v>
      </c>
      <c r="T71" s="367"/>
    </row>
    <row r="72" spans="1:20" ht="63">
      <c r="A72" s="324">
        <v>6</v>
      </c>
      <c r="B72" s="191" t="s">
        <v>527</v>
      </c>
      <c r="C72" s="306">
        <v>1</v>
      </c>
      <c r="D72" s="306">
        <v>1</v>
      </c>
      <c r="E72" s="307">
        <v>13</v>
      </c>
      <c r="F72" s="263">
        <v>9</v>
      </c>
      <c r="G72" s="263" t="s">
        <v>118</v>
      </c>
      <c r="H72" s="263" t="s">
        <v>118</v>
      </c>
      <c r="I72" s="263">
        <v>1</v>
      </c>
      <c r="J72" s="308">
        <v>2</v>
      </c>
      <c r="K72" s="308">
        <v>1</v>
      </c>
      <c r="L72" s="308" t="s">
        <v>118</v>
      </c>
      <c r="M72" s="309" t="s">
        <v>509</v>
      </c>
      <c r="N72" s="307">
        <v>1</v>
      </c>
      <c r="O72" s="307" t="s">
        <v>510</v>
      </c>
      <c r="P72" s="307" t="s">
        <v>511</v>
      </c>
      <c r="Q72" s="309" t="s">
        <v>512</v>
      </c>
      <c r="R72" s="368" t="s">
        <v>513</v>
      </c>
      <c r="S72" s="307" t="s">
        <v>118</v>
      </c>
      <c r="T72" s="307">
        <v>1</v>
      </c>
    </row>
    <row r="73" spans="1:20" ht="31.5">
      <c r="A73" s="324">
        <v>7</v>
      </c>
      <c r="B73" s="191" t="s">
        <v>528</v>
      </c>
      <c r="C73" s="196">
        <v>1</v>
      </c>
      <c r="D73" s="196">
        <v>1</v>
      </c>
      <c r="E73" s="294">
        <v>12</v>
      </c>
      <c r="F73" s="8">
        <v>6</v>
      </c>
      <c r="G73" s="8" t="s">
        <v>118</v>
      </c>
      <c r="H73" s="8" t="s">
        <v>118</v>
      </c>
      <c r="I73" s="8" t="s">
        <v>118</v>
      </c>
      <c r="J73" s="252">
        <v>3</v>
      </c>
      <c r="K73" s="252">
        <v>3</v>
      </c>
      <c r="L73" s="252" t="s">
        <v>118</v>
      </c>
      <c r="M73" s="322">
        <v>3</v>
      </c>
      <c r="N73" s="294">
        <v>1</v>
      </c>
      <c r="O73" s="361" t="s">
        <v>449</v>
      </c>
      <c r="P73" s="361" t="s">
        <v>514</v>
      </c>
      <c r="Q73" s="369" t="s">
        <v>515</v>
      </c>
      <c r="R73" s="369" t="s">
        <v>516</v>
      </c>
      <c r="S73" s="361">
        <v>6</v>
      </c>
      <c r="T73" s="361">
        <v>5</v>
      </c>
    </row>
    <row r="74" spans="1:20" ht="47.25">
      <c r="A74" s="324">
        <v>8</v>
      </c>
      <c r="B74" s="191" t="s">
        <v>529</v>
      </c>
      <c r="C74" s="196">
        <v>1</v>
      </c>
      <c r="D74" s="196">
        <v>2</v>
      </c>
      <c r="E74" s="294">
        <v>16</v>
      </c>
      <c r="F74" s="8">
        <v>6</v>
      </c>
      <c r="G74" s="8">
        <v>6</v>
      </c>
      <c r="H74" s="8">
        <v>0</v>
      </c>
      <c r="I74" s="8">
        <v>1</v>
      </c>
      <c r="J74" s="252">
        <v>5</v>
      </c>
      <c r="K74" s="252">
        <v>2</v>
      </c>
      <c r="L74" s="252">
        <v>1</v>
      </c>
      <c r="M74" s="185" t="s">
        <v>517</v>
      </c>
      <c r="N74" s="294">
        <v>1</v>
      </c>
      <c r="O74" s="362" t="s">
        <v>518</v>
      </c>
      <c r="P74" s="362" t="s">
        <v>320</v>
      </c>
      <c r="Q74" s="187" t="s">
        <v>519</v>
      </c>
      <c r="R74" s="187" t="s">
        <v>520</v>
      </c>
      <c r="S74" s="362">
        <v>0</v>
      </c>
      <c r="T74" s="362">
        <v>0</v>
      </c>
    </row>
    <row r="75" spans="1:20" ht="47.25">
      <c r="A75" s="324">
        <v>9</v>
      </c>
      <c r="B75" s="191" t="s">
        <v>530</v>
      </c>
      <c r="C75" s="196">
        <v>1</v>
      </c>
      <c r="D75" s="196">
        <v>1</v>
      </c>
      <c r="E75" s="294">
        <v>27</v>
      </c>
      <c r="F75" s="8">
        <v>10</v>
      </c>
      <c r="G75" s="8">
        <v>0</v>
      </c>
      <c r="H75" s="8">
        <v>0</v>
      </c>
      <c r="I75" s="8">
        <v>0</v>
      </c>
      <c r="J75" s="252">
        <v>4</v>
      </c>
      <c r="K75" s="252">
        <v>4</v>
      </c>
      <c r="L75" s="252">
        <v>9</v>
      </c>
      <c r="M75" s="185">
        <v>100</v>
      </c>
      <c r="N75" s="294">
        <v>0</v>
      </c>
      <c r="O75" s="294" t="s">
        <v>521</v>
      </c>
      <c r="P75" s="294" t="s">
        <v>332</v>
      </c>
      <c r="Q75" s="185" t="s">
        <v>522</v>
      </c>
      <c r="R75" s="370" t="s">
        <v>523</v>
      </c>
      <c r="S75" s="294">
        <v>0</v>
      </c>
      <c r="T75" s="294">
        <v>1</v>
      </c>
    </row>
    <row r="76" spans="1:20" ht="47.25">
      <c r="A76" s="324">
        <v>10</v>
      </c>
      <c r="B76" s="191" t="s">
        <v>531</v>
      </c>
      <c r="C76" s="306">
        <v>1</v>
      </c>
      <c r="D76" s="306">
        <v>2</v>
      </c>
      <c r="E76" s="307">
        <v>5</v>
      </c>
      <c r="F76" s="263">
        <v>11</v>
      </c>
      <c r="G76" s="263"/>
      <c r="H76" s="263"/>
      <c r="I76" s="263"/>
      <c r="J76" s="308">
        <v>1</v>
      </c>
      <c r="K76" s="308">
        <v>2</v>
      </c>
      <c r="L76" s="308">
        <v>1</v>
      </c>
      <c r="M76" s="309" t="s">
        <v>524</v>
      </c>
      <c r="N76" s="307">
        <v>1</v>
      </c>
      <c r="O76" s="365">
        <v>2</v>
      </c>
      <c r="P76" s="371"/>
      <c r="Q76" s="372"/>
      <c r="R76" s="373" t="s">
        <v>525</v>
      </c>
      <c r="S76" s="365">
        <v>1</v>
      </c>
      <c r="T76" s="371"/>
    </row>
    <row r="77" spans="1:20" ht="20.25">
      <c r="A77" s="849" t="s">
        <v>95</v>
      </c>
      <c r="B77" s="850"/>
      <c r="C77" s="323">
        <f>SUM(C67:C76)</f>
        <v>10</v>
      </c>
      <c r="D77" s="323">
        <f aca="true" t="shared" si="4" ref="D77:L77">SUM(D67:D76)</f>
        <v>17</v>
      </c>
      <c r="E77" s="323">
        <f t="shared" si="4"/>
        <v>217</v>
      </c>
      <c r="F77" s="323">
        <f t="shared" si="4"/>
        <v>131</v>
      </c>
      <c r="G77" s="323">
        <f t="shared" si="4"/>
        <v>13</v>
      </c>
      <c r="H77" s="323">
        <f t="shared" si="4"/>
        <v>0</v>
      </c>
      <c r="I77" s="323">
        <f t="shared" si="4"/>
        <v>7</v>
      </c>
      <c r="J77" s="323">
        <f t="shared" si="4"/>
        <v>37</v>
      </c>
      <c r="K77" s="323">
        <f t="shared" si="4"/>
        <v>28</v>
      </c>
      <c r="L77" s="323">
        <f t="shared" si="4"/>
        <v>16</v>
      </c>
      <c r="M77" s="323"/>
      <c r="N77" s="323">
        <f>SUM(N67:N76)</f>
        <v>9</v>
      </c>
      <c r="O77" s="323"/>
      <c r="P77" s="323"/>
      <c r="Q77" s="323"/>
      <c r="R77" s="323"/>
      <c r="S77" s="323">
        <f>SUM(S67:S76)</f>
        <v>8</v>
      </c>
      <c r="T77" s="323">
        <f>SUM(T67:T76)</f>
        <v>11</v>
      </c>
    </row>
    <row r="78" spans="1:20" ht="32.25" customHeight="1">
      <c r="A78" s="846" t="s">
        <v>200</v>
      </c>
      <c r="B78" s="847"/>
      <c r="C78" s="847"/>
      <c r="D78" s="847"/>
      <c r="E78" s="847"/>
      <c r="F78" s="847"/>
      <c r="G78" s="847"/>
      <c r="H78" s="847"/>
      <c r="I78" s="847"/>
      <c r="J78" s="847"/>
      <c r="K78" s="847"/>
      <c r="L78" s="847"/>
      <c r="M78" s="847"/>
      <c r="N78" s="847"/>
      <c r="O78" s="847"/>
      <c r="P78" s="847"/>
      <c r="Q78" s="847"/>
      <c r="R78" s="847"/>
      <c r="S78" s="847"/>
      <c r="T78" s="848"/>
    </row>
    <row r="79" spans="1:20" ht="47.25">
      <c r="A79" s="324">
        <v>1</v>
      </c>
      <c r="B79" s="382" t="s">
        <v>272</v>
      </c>
      <c r="C79" s="308">
        <v>1</v>
      </c>
      <c r="D79" s="308">
        <v>1</v>
      </c>
      <c r="E79" s="342">
        <v>52</v>
      </c>
      <c r="F79" s="263">
        <v>33</v>
      </c>
      <c r="G79" s="263">
        <v>2</v>
      </c>
      <c r="H79" s="263">
        <v>0</v>
      </c>
      <c r="I79" s="263">
        <v>0</v>
      </c>
      <c r="J79" s="308">
        <v>12</v>
      </c>
      <c r="K79" s="308">
        <v>4</v>
      </c>
      <c r="L79" s="308">
        <v>1</v>
      </c>
      <c r="M79" s="90">
        <v>50</v>
      </c>
      <c r="N79" s="342">
        <v>1</v>
      </c>
      <c r="O79" s="342" t="s">
        <v>532</v>
      </c>
      <c r="P79" s="342" t="s">
        <v>75</v>
      </c>
      <c r="Q79" s="90" t="s">
        <v>533</v>
      </c>
      <c r="R79" s="374" t="s">
        <v>534</v>
      </c>
      <c r="S79" s="342">
        <v>10</v>
      </c>
      <c r="T79" s="342">
        <v>0</v>
      </c>
    </row>
    <row r="80" spans="1:20" ht="63">
      <c r="A80" s="324">
        <v>2</v>
      </c>
      <c r="B80" s="383" t="s">
        <v>273</v>
      </c>
      <c r="C80" s="308">
        <v>1</v>
      </c>
      <c r="D80" s="308">
        <v>2</v>
      </c>
      <c r="E80" s="342">
        <v>27</v>
      </c>
      <c r="F80" s="263">
        <v>10</v>
      </c>
      <c r="G80" s="263">
        <v>0</v>
      </c>
      <c r="H80" s="263">
        <v>0</v>
      </c>
      <c r="I80" s="263">
        <v>8</v>
      </c>
      <c r="J80" s="308">
        <v>7</v>
      </c>
      <c r="K80" s="308">
        <v>4</v>
      </c>
      <c r="L80" s="308">
        <v>0</v>
      </c>
      <c r="M80" s="90" t="s">
        <v>535</v>
      </c>
      <c r="N80" s="342">
        <v>1</v>
      </c>
      <c r="O80" s="342" t="s">
        <v>536</v>
      </c>
      <c r="P80" s="342" t="s">
        <v>315</v>
      </c>
      <c r="Q80" s="90" t="s">
        <v>537</v>
      </c>
      <c r="R80" s="375" t="s">
        <v>538</v>
      </c>
      <c r="S80" s="342">
        <v>15</v>
      </c>
      <c r="T80" s="342">
        <v>5</v>
      </c>
    </row>
    <row r="81" spans="1:20" ht="94.5">
      <c r="A81" s="324">
        <v>3</v>
      </c>
      <c r="B81" s="384" t="s">
        <v>204</v>
      </c>
      <c r="C81" s="308">
        <v>1</v>
      </c>
      <c r="D81" s="308">
        <v>2</v>
      </c>
      <c r="E81" s="342">
        <v>60</v>
      </c>
      <c r="F81" s="263">
        <v>35</v>
      </c>
      <c r="G81" s="263">
        <v>4</v>
      </c>
      <c r="H81" s="263">
        <v>0</v>
      </c>
      <c r="I81" s="263">
        <v>2</v>
      </c>
      <c r="J81" s="308">
        <v>14</v>
      </c>
      <c r="K81" s="308">
        <v>5</v>
      </c>
      <c r="L81" s="308">
        <v>0</v>
      </c>
      <c r="M81" s="89" t="s">
        <v>539</v>
      </c>
      <c r="N81" s="342">
        <v>1</v>
      </c>
      <c r="O81" s="342" t="s">
        <v>540</v>
      </c>
      <c r="P81" s="342" t="s">
        <v>541</v>
      </c>
      <c r="Q81" s="374" t="s">
        <v>542</v>
      </c>
      <c r="R81" s="374" t="s">
        <v>543</v>
      </c>
      <c r="S81" s="342">
        <v>27</v>
      </c>
      <c r="T81" s="342">
        <v>0</v>
      </c>
    </row>
    <row r="82" spans="1:20" ht="47.25">
      <c r="A82" s="324">
        <v>4</v>
      </c>
      <c r="B82" s="385" t="s">
        <v>205</v>
      </c>
      <c r="C82" s="263">
        <v>1</v>
      </c>
      <c r="D82" s="263">
        <v>13</v>
      </c>
      <c r="E82" s="263">
        <v>45</v>
      </c>
      <c r="F82" s="263">
        <v>13</v>
      </c>
      <c r="G82" s="263">
        <v>11</v>
      </c>
      <c r="H82" s="246">
        <v>0</v>
      </c>
      <c r="I82" s="246">
        <v>1</v>
      </c>
      <c r="J82" s="246">
        <v>14</v>
      </c>
      <c r="K82" s="246">
        <v>6</v>
      </c>
      <c r="L82" s="246">
        <v>0</v>
      </c>
      <c r="M82" s="89">
        <v>100</v>
      </c>
      <c r="N82" s="89">
        <v>1</v>
      </c>
      <c r="O82" s="89" t="s">
        <v>544</v>
      </c>
      <c r="P82" s="89" t="s">
        <v>349</v>
      </c>
      <c r="Q82" s="90" t="s">
        <v>545</v>
      </c>
      <c r="R82" s="90" t="s">
        <v>546</v>
      </c>
      <c r="S82" s="89">
        <v>0</v>
      </c>
      <c r="T82" s="89">
        <v>2</v>
      </c>
    </row>
    <row r="83" spans="1:20" ht="31.5">
      <c r="A83" s="324">
        <v>5</v>
      </c>
      <c r="B83" s="382" t="s">
        <v>206</v>
      </c>
      <c r="C83" s="308">
        <v>1</v>
      </c>
      <c r="D83" s="308">
        <v>1</v>
      </c>
      <c r="E83" s="342">
        <v>33</v>
      </c>
      <c r="F83" s="263">
        <v>16</v>
      </c>
      <c r="G83" s="263">
        <v>0</v>
      </c>
      <c r="H83" s="263">
        <v>0</v>
      </c>
      <c r="I83" s="263">
        <v>3</v>
      </c>
      <c r="J83" s="308">
        <v>8</v>
      </c>
      <c r="K83" s="308">
        <v>4</v>
      </c>
      <c r="L83" s="308">
        <v>2</v>
      </c>
      <c r="M83" s="90"/>
      <c r="N83" s="342">
        <v>1</v>
      </c>
      <c r="O83" s="342" t="s">
        <v>547</v>
      </c>
      <c r="P83" s="342" t="s">
        <v>383</v>
      </c>
      <c r="Q83" s="90" t="s">
        <v>548</v>
      </c>
      <c r="R83" s="374" t="s">
        <v>549</v>
      </c>
      <c r="S83" s="342">
        <v>0</v>
      </c>
      <c r="T83" s="342" t="s">
        <v>421</v>
      </c>
    </row>
    <row r="84" spans="1:20" ht="126">
      <c r="A84" s="324">
        <v>6</v>
      </c>
      <c r="B84" s="382" t="s">
        <v>208</v>
      </c>
      <c r="C84" s="308">
        <v>1</v>
      </c>
      <c r="D84" s="308">
        <v>1</v>
      </c>
      <c r="E84" s="342">
        <v>27</v>
      </c>
      <c r="F84" s="263">
        <v>12</v>
      </c>
      <c r="G84" s="263">
        <v>2</v>
      </c>
      <c r="H84" s="263">
        <v>0</v>
      </c>
      <c r="I84" s="263">
        <v>1</v>
      </c>
      <c r="J84" s="342">
        <v>8</v>
      </c>
      <c r="K84" s="308">
        <v>4</v>
      </c>
      <c r="L84" s="308">
        <v>0</v>
      </c>
      <c r="M84" s="90">
        <v>10</v>
      </c>
      <c r="N84" s="342"/>
      <c r="O84" s="342" t="s">
        <v>550</v>
      </c>
      <c r="P84" s="342" t="s">
        <v>74</v>
      </c>
      <c r="Q84" s="90" t="s">
        <v>551</v>
      </c>
      <c r="R84" s="89" t="s">
        <v>552</v>
      </c>
      <c r="S84" s="342">
        <v>12</v>
      </c>
      <c r="T84" s="342">
        <v>0</v>
      </c>
    </row>
    <row r="85" spans="1:20" ht="57">
      <c r="A85" s="324">
        <v>7</v>
      </c>
      <c r="B85" s="386" t="s">
        <v>209</v>
      </c>
      <c r="C85" s="196">
        <v>1</v>
      </c>
      <c r="D85" s="196">
        <v>10</v>
      </c>
      <c r="E85" s="294">
        <v>10</v>
      </c>
      <c r="F85" s="8">
        <v>7</v>
      </c>
      <c r="G85" s="8">
        <v>0</v>
      </c>
      <c r="H85" s="8">
        <v>0</v>
      </c>
      <c r="I85" s="8">
        <v>2</v>
      </c>
      <c r="J85" s="252">
        <v>6</v>
      </c>
      <c r="K85" s="252">
        <v>2</v>
      </c>
      <c r="L85" s="252">
        <v>0</v>
      </c>
      <c r="M85" s="185" t="s">
        <v>553</v>
      </c>
      <c r="N85" s="294">
        <v>1</v>
      </c>
      <c r="O85" s="294" t="s">
        <v>554</v>
      </c>
      <c r="P85" s="376" t="s">
        <v>77</v>
      </c>
      <c r="Q85" s="377" t="s">
        <v>555</v>
      </c>
      <c r="R85" s="378" t="s">
        <v>556</v>
      </c>
      <c r="S85" s="294">
        <v>0</v>
      </c>
      <c r="T85" s="294">
        <v>1</v>
      </c>
    </row>
    <row r="86" spans="1:20" ht="47.25">
      <c r="A86" s="324">
        <v>8</v>
      </c>
      <c r="B86" s="282" t="s">
        <v>276</v>
      </c>
      <c r="C86" s="90">
        <v>1</v>
      </c>
      <c r="D86" s="90">
        <v>1</v>
      </c>
      <c r="E86" s="379">
        <v>73</v>
      </c>
      <c r="F86" s="90">
        <v>53</v>
      </c>
      <c r="G86" s="90">
        <v>0</v>
      </c>
      <c r="H86" s="90">
        <v>0</v>
      </c>
      <c r="I86" s="90">
        <v>2</v>
      </c>
      <c r="J86" s="90">
        <v>8</v>
      </c>
      <c r="K86" s="90">
        <v>4</v>
      </c>
      <c r="L86" s="90">
        <v>6</v>
      </c>
      <c r="M86" s="90" t="s">
        <v>557</v>
      </c>
      <c r="N86" s="379">
        <v>1</v>
      </c>
      <c r="O86" s="379" t="s">
        <v>558</v>
      </c>
      <c r="P86" s="379" t="s">
        <v>315</v>
      </c>
      <c r="Q86" s="380" t="s">
        <v>559</v>
      </c>
      <c r="R86" s="381" t="s">
        <v>560</v>
      </c>
      <c r="S86" s="379">
        <v>27</v>
      </c>
      <c r="T86" s="379">
        <v>2</v>
      </c>
    </row>
    <row r="87" spans="1:20" ht="20.25">
      <c r="A87" s="849" t="s">
        <v>95</v>
      </c>
      <c r="B87" s="850"/>
      <c r="C87" s="323">
        <f>SUM(C79:C86)</f>
        <v>8</v>
      </c>
      <c r="D87" s="323">
        <f aca="true" t="shared" si="5" ref="D87:N87">SUM(D79:D86)</f>
        <v>31</v>
      </c>
      <c r="E87" s="323">
        <f t="shared" si="5"/>
        <v>327</v>
      </c>
      <c r="F87" s="323">
        <f t="shared" si="5"/>
        <v>179</v>
      </c>
      <c r="G87" s="323">
        <f t="shared" si="5"/>
        <v>19</v>
      </c>
      <c r="H87" s="323">
        <f t="shared" si="5"/>
        <v>0</v>
      </c>
      <c r="I87" s="323">
        <f t="shared" si="5"/>
        <v>19</v>
      </c>
      <c r="J87" s="323">
        <f t="shared" si="5"/>
        <v>77</v>
      </c>
      <c r="K87" s="323">
        <f t="shared" si="5"/>
        <v>33</v>
      </c>
      <c r="L87" s="323">
        <f t="shared" si="5"/>
        <v>9</v>
      </c>
      <c r="M87" s="323"/>
      <c r="N87" s="323">
        <f t="shared" si="5"/>
        <v>7</v>
      </c>
      <c r="O87" s="323"/>
      <c r="P87" s="323"/>
      <c r="Q87" s="323"/>
      <c r="R87" s="323"/>
      <c r="S87" s="323">
        <f>SUM(S79:S86)</f>
        <v>91</v>
      </c>
      <c r="T87" s="323">
        <f>SUM(T79:T86)</f>
        <v>10</v>
      </c>
    </row>
    <row r="88" spans="1:20" ht="32.25" customHeight="1">
      <c r="A88" s="846" t="s">
        <v>234</v>
      </c>
      <c r="B88" s="847"/>
      <c r="C88" s="847"/>
      <c r="D88" s="847"/>
      <c r="E88" s="847"/>
      <c r="F88" s="847"/>
      <c r="G88" s="847"/>
      <c r="H88" s="847"/>
      <c r="I88" s="847"/>
      <c r="J88" s="847"/>
      <c r="K88" s="847"/>
      <c r="L88" s="847"/>
      <c r="M88" s="847"/>
      <c r="N88" s="847"/>
      <c r="O88" s="847"/>
      <c r="P88" s="847"/>
      <c r="Q88" s="847"/>
      <c r="R88" s="847"/>
      <c r="S88" s="847"/>
      <c r="T88" s="848"/>
    </row>
    <row r="89" spans="1:20" ht="78.75">
      <c r="A89" s="324">
        <v>1</v>
      </c>
      <c r="B89" s="282" t="s">
        <v>218</v>
      </c>
      <c r="C89" s="196">
        <v>1</v>
      </c>
      <c r="D89" s="196">
        <v>1</v>
      </c>
      <c r="E89" s="294">
        <v>26</v>
      </c>
      <c r="F89" s="8">
        <v>14</v>
      </c>
      <c r="G89" s="8">
        <v>1</v>
      </c>
      <c r="H89" s="8">
        <v>0</v>
      </c>
      <c r="I89" s="8">
        <v>0</v>
      </c>
      <c r="J89" s="252">
        <v>2</v>
      </c>
      <c r="K89" s="252">
        <v>3</v>
      </c>
      <c r="L89" s="252">
        <v>6</v>
      </c>
      <c r="M89" s="185" t="s">
        <v>561</v>
      </c>
      <c r="N89" s="294">
        <v>1</v>
      </c>
      <c r="O89" s="294" t="s">
        <v>562</v>
      </c>
      <c r="P89" s="294" t="s">
        <v>320</v>
      </c>
      <c r="Q89" s="185" t="s">
        <v>563</v>
      </c>
      <c r="R89" s="387" t="s">
        <v>564</v>
      </c>
      <c r="S89" s="294">
        <v>2</v>
      </c>
      <c r="T89" s="294">
        <v>0</v>
      </c>
    </row>
    <row r="90" spans="1:20" ht="78.75">
      <c r="A90" s="324">
        <v>2</v>
      </c>
      <c r="B90" s="282" t="s">
        <v>221</v>
      </c>
      <c r="C90" s="196">
        <v>1</v>
      </c>
      <c r="D90" s="196">
        <v>1</v>
      </c>
      <c r="E90" s="294">
        <v>16</v>
      </c>
      <c r="F90" s="8">
        <v>5</v>
      </c>
      <c r="G90" s="8">
        <v>1</v>
      </c>
      <c r="H90" s="8"/>
      <c r="I90" s="8"/>
      <c r="J90" s="252">
        <v>8</v>
      </c>
      <c r="K90" s="252">
        <v>4</v>
      </c>
      <c r="L90" s="252">
        <v>1</v>
      </c>
      <c r="M90" s="185">
        <v>100</v>
      </c>
      <c r="N90" s="294">
        <v>1</v>
      </c>
      <c r="O90" s="294" t="s">
        <v>565</v>
      </c>
      <c r="P90" s="294" t="s">
        <v>566</v>
      </c>
      <c r="Q90" s="388" t="s">
        <v>567</v>
      </c>
      <c r="R90" s="388" t="s">
        <v>568</v>
      </c>
      <c r="S90" s="294"/>
      <c r="T90" s="294"/>
    </row>
    <row r="91" spans="1:20" ht="31.5">
      <c r="A91" s="324">
        <v>3</v>
      </c>
      <c r="B91" s="282" t="s">
        <v>223</v>
      </c>
      <c r="C91" s="196">
        <v>1</v>
      </c>
      <c r="D91" s="196">
        <v>1</v>
      </c>
      <c r="E91" s="294">
        <v>13</v>
      </c>
      <c r="F91" s="8">
        <v>0</v>
      </c>
      <c r="G91" s="8">
        <v>0</v>
      </c>
      <c r="H91" s="8">
        <v>0</v>
      </c>
      <c r="I91" s="8">
        <v>0</v>
      </c>
      <c r="J91" s="252">
        <v>10</v>
      </c>
      <c r="K91" s="252">
        <v>3</v>
      </c>
      <c r="L91" s="252">
        <v>3</v>
      </c>
      <c r="M91" s="185" t="s">
        <v>569</v>
      </c>
      <c r="N91" s="294">
        <v>1</v>
      </c>
      <c r="O91" s="294" t="s">
        <v>570</v>
      </c>
      <c r="P91" s="294" t="s">
        <v>320</v>
      </c>
      <c r="Q91" s="185" t="s">
        <v>571</v>
      </c>
      <c r="R91" s="389" t="s">
        <v>572</v>
      </c>
      <c r="S91" s="294">
        <v>0</v>
      </c>
      <c r="T91" s="294">
        <v>2</v>
      </c>
    </row>
    <row r="92" spans="1:20" ht="63">
      <c r="A92" s="324">
        <v>4</v>
      </c>
      <c r="B92" s="282" t="s">
        <v>225</v>
      </c>
      <c r="C92" s="196">
        <v>1</v>
      </c>
      <c r="D92" s="196">
        <v>2</v>
      </c>
      <c r="E92" s="294">
        <v>6</v>
      </c>
      <c r="F92" s="8">
        <v>0</v>
      </c>
      <c r="G92" s="8">
        <v>0</v>
      </c>
      <c r="H92" s="8">
        <v>0</v>
      </c>
      <c r="I92" s="8">
        <v>1</v>
      </c>
      <c r="J92" s="252">
        <v>2</v>
      </c>
      <c r="K92" s="252">
        <v>3</v>
      </c>
      <c r="L92" s="252">
        <v>0</v>
      </c>
      <c r="M92" s="185" t="s">
        <v>573</v>
      </c>
      <c r="N92" s="294">
        <v>1</v>
      </c>
      <c r="O92" s="294" t="s">
        <v>574</v>
      </c>
      <c r="P92" s="294" t="s">
        <v>77</v>
      </c>
      <c r="Q92" s="390" t="s">
        <v>575</v>
      </c>
      <c r="R92" s="390" t="s">
        <v>576</v>
      </c>
      <c r="S92" s="294">
        <v>14</v>
      </c>
      <c r="T92" s="294">
        <v>3</v>
      </c>
    </row>
    <row r="93" spans="1:20" ht="63">
      <c r="A93" s="324">
        <v>5</v>
      </c>
      <c r="B93" s="282" t="s">
        <v>226</v>
      </c>
      <c r="C93" s="195">
        <v>1</v>
      </c>
      <c r="D93" s="195">
        <v>1</v>
      </c>
      <c r="E93" s="391">
        <v>15</v>
      </c>
      <c r="F93" s="9">
        <v>6</v>
      </c>
      <c r="G93" s="9">
        <v>5</v>
      </c>
      <c r="H93" s="9">
        <v>0</v>
      </c>
      <c r="I93" s="9">
        <v>1</v>
      </c>
      <c r="J93" s="195">
        <v>2</v>
      </c>
      <c r="K93" s="195">
        <v>1</v>
      </c>
      <c r="L93" s="195">
        <v>0</v>
      </c>
      <c r="M93" s="182" t="s">
        <v>577</v>
      </c>
      <c r="N93" s="391">
        <v>1</v>
      </c>
      <c r="O93" s="391" t="s">
        <v>578</v>
      </c>
      <c r="P93" s="16" t="s">
        <v>579</v>
      </c>
      <c r="Q93" s="392" t="s">
        <v>580</v>
      </c>
      <c r="R93" s="392" t="s">
        <v>580</v>
      </c>
      <c r="S93" s="391">
        <v>5</v>
      </c>
      <c r="T93" s="391">
        <v>2</v>
      </c>
    </row>
    <row r="94" spans="1:20" ht="47.25">
      <c r="A94" s="324">
        <v>6</v>
      </c>
      <c r="B94" s="282" t="s">
        <v>227</v>
      </c>
      <c r="C94" s="252">
        <v>1</v>
      </c>
      <c r="D94" s="252">
        <v>1</v>
      </c>
      <c r="E94" s="16">
        <v>10</v>
      </c>
      <c r="F94" s="9">
        <v>5</v>
      </c>
      <c r="G94" s="9">
        <v>0</v>
      </c>
      <c r="H94" s="9">
        <v>0</v>
      </c>
      <c r="I94" s="9">
        <v>0</v>
      </c>
      <c r="J94" s="195">
        <v>2</v>
      </c>
      <c r="K94" s="195">
        <v>3</v>
      </c>
      <c r="L94" s="195">
        <v>0</v>
      </c>
      <c r="M94" s="199">
        <v>100</v>
      </c>
      <c r="N94" s="16">
        <v>1</v>
      </c>
      <c r="O94" s="16" t="s">
        <v>581</v>
      </c>
      <c r="P94" s="16" t="s">
        <v>320</v>
      </c>
      <c r="Q94" s="393" t="s">
        <v>582</v>
      </c>
      <c r="R94" s="392" t="s">
        <v>583</v>
      </c>
      <c r="S94" s="16">
        <v>2</v>
      </c>
      <c r="T94" s="16">
        <v>2</v>
      </c>
    </row>
    <row r="95" spans="1:20" ht="166.5">
      <c r="A95" s="324">
        <v>7</v>
      </c>
      <c r="B95" s="282" t="s">
        <v>229</v>
      </c>
      <c r="C95" s="196">
        <v>1</v>
      </c>
      <c r="D95" s="196">
        <v>3</v>
      </c>
      <c r="E95" s="294">
        <v>9</v>
      </c>
      <c r="F95" s="8"/>
      <c r="G95" s="8">
        <v>0</v>
      </c>
      <c r="H95" s="8">
        <v>0</v>
      </c>
      <c r="I95" s="8">
        <v>1</v>
      </c>
      <c r="J95" s="252">
        <v>6</v>
      </c>
      <c r="K95" s="252">
        <v>3</v>
      </c>
      <c r="L95" s="252">
        <v>0</v>
      </c>
      <c r="M95" s="60" t="s">
        <v>584</v>
      </c>
      <c r="N95" s="294">
        <v>1</v>
      </c>
      <c r="O95" s="294" t="s">
        <v>585</v>
      </c>
      <c r="P95" s="294"/>
      <c r="Q95" s="394" t="s">
        <v>586</v>
      </c>
      <c r="R95" s="395" t="s">
        <v>587</v>
      </c>
      <c r="S95" s="16">
        <v>0</v>
      </c>
      <c r="T95" s="16">
        <v>1</v>
      </c>
    </row>
    <row r="96" spans="1:20" ht="60">
      <c r="A96" s="324">
        <v>8</v>
      </c>
      <c r="B96" s="282" t="s">
        <v>230</v>
      </c>
      <c r="C96" s="252">
        <v>1</v>
      </c>
      <c r="D96" s="252">
        <v>1</v>
      </c>
      <c r="E96" s="16"/>
      <c r="F96" s="8">
        <v>17</v>
      </c>
      <c r="G96" s="8"/>
      <c r="H96" s="8"/>
      <c r="I96" s="8">
        <v>1</v>
      </c>
      <c r="J96" s="16">
        <v>6</v>
      </c>
      <c r="K96" s="252">
        <v>3</v>
      </c>
      <c r="L96" s="252"/>
      <c r="M96" s="60"/>
      <c r="N96" s="16">
        <v>1</v>
      </c>
      <c r="O96" s="16"/>
      <c r="P96" s="16"/>
      <c r="Q96" s="396" t="s">
        <v>588</v>
      </c>
      <c r="R96" s="396" t="s">
        <v>589</v>
      </c>
      <c r="S96" s="70">
        <v>1</v>
      </c>
      <c r="T96" s="70"/>
    </row>
    <row r="97" spans="1:20" ht="47.25">
      <c r="A97" s="324">
        <v>9</v>
      </c>
      <c r="B97" s="282" t="s">
        <v>231</v>
      </c>
      <c r="C97" s="295">
        <v>1</v>
      </c>
      <c r="D97" s="295">
        <v>2</v>
      </c>
      <c r="E97" s="397">
        <v>23</v>
      </c>
      <c r="F97" s="397">
        <v>16</v>
      </c>
      <c r="G97" s="397">
        <v>0</v>
      </c>
      <c r="H97" s="249">
        <v>0</v>
      </c>
      <c r="I97" s="249">
        <v>1</v>
      </c>
      <c r="J97" s="249">
        <v>4</v>
      </c>
      <c r="K97" s="249">
        <v>2</v>
      </c>
      <c r="L97" s="249">
        <v>0</v>
      </c>
      <c r="M97" s="187" t="s">
        <v>590</v>
      </c>
      <c r="N97" s="398">
        <v>1</v>
      </c>
      <c r="O97" s="362" t="s">
        <v>591</v>
      </c>
      <c r="P97" s="362" t="s">
        <v>315</v>
      </c>
      <c r="Q97" s="399" t="s">
        <v>592</v>
      </c>
      <c r="R97" s="400" t="s">
        <v>593</v>
      </c>
      <c r="S97" s="183">
        <v>1</v>
      </c>
      <c r="T97" s="181">
        <v>0</v>
      </c>
    </row>
    <row r="98" spans="1:20" ht="51">
      <c r="A98" s="324">
        <v>10</v>
      </c>
      <c r="B98" s="282" t="s">
        <v>232</v>
      </c>
      <c r="C98" s="196">
        <v>1</v>
      </c>
      <c r="D98" s="196">
        <v>1</v>
      </c>
      <c r="E98" s="294">
        <v>30</v>
      </c>
      <c r="F98" s="8">
        <v>14</v>
      </c>
      <c r="G98" s="8">
        <v>3</v>
      </c>
      <c r="H98" s="8"/>
      <c r="I98" s="8">
        <v>1</v>
      </c>
      <c r="J98" s="252">
        <v>9</v>
      </c>
      <c r="K98" s="252">
        <v>3</v>
      </c>
      <c r="L98" s="252"/>
      <c r="M98" s="185" t="s">
        <v>326</v>
      </c>
      <c r="N98" s="294">
        <v>1</v>
      </c>
      <c r="O98" s="401" t="s">
        <v>594</v>
      </c>
      <c r="P98" s="294" t="s">
        <v>320</v>
      </c>
      <c r="Q98" s="390" t="s">
        <v>595</v>
      </c>
      <c r="R98" s="390" t="s">
        <v>596</v>
      </c>
      <c r="S98" s="294">
        <v>3</v>
      </c>
      <c r="T98" s="294">
        <v>0</v>
      </c>
    </row>
    <row r="99" spans="1:20" ht="63">
      <c r="A99" s="324">
        <v>11</v>
      </c>
      <c r="B99" s="282" t="s">
        <v>233</v>
      </c>
      <c r="C99" s="306">
        <v>1</v>
      </c>
      <c r="D99" s="306">
        <v>9</v>
      </c>
      <c r="E99" s="307">
        <v>24</v>
      </c>
      <c r="F99" s="263">
        <v>16</v>
      </c>
      <c r="G99" s="263"/>
      <c r="H99" s="263"/>
      <c r="I99" s="263">
        <v>1</v>
      </c>
      <c r="J99" s="308">
        <v>5</v>
      </c>
      <c r="K99" s="308">
        <v>2</v>
      </c>
      <c r="L99" s="308"/>
      <c r="M99" s="309" t="s">
        <v>597</v>
      </c>
      <c r="N99" s="307">
        <v>1</v>
      </c>
      <c r="O99" s="307" t="s">
        <v>598</v>
      </c>
      <c r="P99" s="307" t="s">
        <v>77</v>
      </c>
      <c r="Q99" s="309" t="s">
        <v>599</v>
      </c>
      <c r="R99" s="388" t="s">
        <v>600</v>
      </c>
      <c r="S99" s="307">
        <v>2</v>
      </c>
      <c r="T99" s="307"/>
    </row>
    <row r="100" spans="1:20" ht="21">
      <c r="A100" s="849" t="s">
        <v>95</v>
      </c>
      <c r="B100" s="850"/>
      <c r="C100" s="323">
        <f>SUM(C89:C99)</f>
        <v>11</v>
      </c>
      <c r="D100" s="323">
        <f>SUM(D89:D99)</f>
        <v>23</v>
      </c>
      <c r="E100" s="264">
        <f>SUM(E89:E99)</f>
        <v>172</v>
      </c>
      <c r="F100" s="264">
        <f>SUM(F89:F99)</f>
        <v>93</v>
      </c>
      <c r="G100" s="264">
        <f>SUM(G89:G99)</f>
        <v>10</v>
      </c>
      <c r="H100" s="402">
        <f>SUM(H97:H99)</f>
        <v>0</v>
      </c>
      <c r="I100" s="402">
        <f>SUM(I89:I99)</f>
        <v>7</v>
      </c>
      <c r="J100" s="402">
        <f>SUM(J89:J99)</f>
        <v>56</v>
      </c>
      <c r="K100" s="402">
        <f>SUM(K89:K99)</f>
        <v>30</v>
      </c>
      <c r="L100" s="402">
        <f>SUM(H89:K99)</f>
        <v>93</v>
      </c>
      <c r="M100" s="216"/>
      <c r="N100" s="216">
        <f>SUM(N89:N99)</f>
        <v>11</v>
      </c>
      <c r="O100" s="216"/>
      <c r="P100" s="216"/>
      <c r="Q100" s="216"/>
      <c r="R100" s="216"/>
      <c r="S100" s="216">
        <f>SUM(S89:S99)</f>
        <v>30</v>
      </c>
      <c r="T100" s="403">
        <f>SUM(T89:T99)</f>
        <v>10</v>
      </c>
    </row>
    <row r="101" spans="1:20" ht="33" customHeight="1">
      <c r="A101" s="846" t="s">
        <v>236</v>
      </c>
      <c r="B101" s="847"/>
      <c r="C101" s="847"/>
      <c r="D101" s="847"/>
      <c r="E101" s="847"/>
      <c r="F101" s="847"/>
      <c r="G101" s="847"/>
      <c r="H101" s="847"/>
      <c r="I101" s="847"/>
      <c r="J101" s="847"/>
      <c r="K101" s="847"/>
      <c r="L101" s="847"/>
      <c r="M101" s="847"/>
      <c r="N101" s="847"/>
      <c r="O101" s="847"/>
      <c r="P101" s="847"/>
      <c r="Q101" s="847"/>
      <c r="R101" s="847"/>
      <c r="S101" s="847"/>
      <c r="T101" s="848"/>
    </row>
    <row r="102" spans="1:20" ht="45">
      <c r="A102" s="324">
        <v>1</v>
      </c>
      <c r="B102" s="282" t="s">
        <v>237</v>
      </c>
      <c r="C102" s="252">
        <v>1</v>
      </c>
      <c r="D102" s="252">
        <v>1</v>
      </c>
      <c r="E102" s="16">
        <v>28</v>
      </c>
      <c r="F102" s="8">
        <v>15</v>
      </c>
      <c r="G102" s="404" t="s">
        <v>118</v>
      </c>
      <c r="H102" s="404" t="s">
        <v>118</v>
      </c>
      <c r="I102" s="404" t="s">
        <v>118</v>
      </c>
      <c r="J102" s="252">
        <v>9</v>
      </c>
      <c r="K102" s="252">
        <v>4</v>
      </c>
      <c r="L102" s="405" t="s">
        <v>118</v>
      </c>
      <c r="M102" s="60" t="s">
        <v>335</v>
      </c>
      <c r="N102" s="16">
        <v>0</v>
      </c>
      <c r="O102" s="16" t="s">
        <v>601</v>
      </c>
      <c r="P102" s="16" t="s">
        <v>602</v>
      </c>
      <c r="Q102" s="409" t="s">
        <v>603</v>
      </c>
      <c r="R102" s="410" t="s">
        <v>604</v>
      </c>
      <c r="S102" s="16">
        <v>12</v>
      </c>
      <c r="T102" s="411" t="s">
        <v>118</v>
      </c>
    </row>
    <row r="103" spans="1:20" ht="126">
      <c r="A103" s="324">
        <v>2</v>
      </c>
      <c r="B103" s="282" t="s">
        <v>248</v>
      </c>
      <c r="C103" s="252">
        <v>1</v>
      </c>
      <c r="D103" s="252">
        <v>3</v>
      </c>
      <c r="E103" s="16">
        <v>45</v>
      </c>
      <c r="F103" s="8">
        <v>20</v>
      </c>
      <c r="G103" s="8">
        <v>1</v>
      </c>
      <c r="H103" s="8">
        <v>0</v>
      </c>
      <c r="I103" s="8">
        <v>3</v>
      </c>
      <c r="J103" s="252">
        <v>8</v>
      </c>
      <c r="K103" s="252">
        <v>5</v>
      </c>
      <c r="L103" s="252">
        <v>8</v>
      </c>
      <c r="M103" s="60" t="s">
        <v>428</v>
      </c>
      <c r="N103" s="16">
        <v>1</v>
      </c>
      <c r="O103" s="412" t="s">
        <v>605</v>
      </c>
      <c r="P103" s="8" t="s">
        <v>74</v>
      </c>
      <c r="Q103" s="8" t="s">
        <v>606</v>
      </c>
      <c r="R103" s="406" t="s">
        <v>607</v>
      </c>
      <c r="S103" s="16">
        <v>4</v>
      </c>
      <c r="T103" s="16">
        <v>0</v>
      </c>
    </row>
    <row r="104" spans="1:20" ht="141.75">
      <c r="A104" s="324">
        <v>3</v>
      </c>
      <c r="B104" s="282" t="s">
        <v>247</v>
      </c>
      <c r="C104" s="252">
        <v>1</v>
      </c>
      <c r="D104" s="252">
        <v>1</v>
      </c>
      <c r="E104" s="16">
        <v>19</v>
      </c>
      <c r="F104" s="8">
        <v>12</v>
      </c>
      <c r="G104" s="8" t="s">
        <v>118</v>
      </c>
      <c r="H104" s="404" t="s">
        <v>118</v>
      </c>
      <c r="I104" s="8">
        <v>1</v>
      </c>
      <c r="J104" s="252">
        <v>3</v>
      </c>
      <c r="K104" s="252">
        <v>3</v>
      </c>
      <c r="L104" s="252" t="s">
        <v>118</v>
      </c>
      <c r="M104" s="60" t="s">
        <v>608</v>
      </c>
      <c r="N104" s="16">
        <v>1</v>
      </c>
      <c r="O104" s="16" t="s">
        <v>609</v>
      </c>
      <c r="P104" s="16" t="s">
        <v>76</v>
      </c>
      <c r="Q104" s="60" t="s">
        <v>610</v>
      </c>
      <c r="R104" s="413" t="s">
        <v>611</v>
      </c>
      <c r="S104" s="16">
        <v>16</v>
      </c>
      <c r="T104" s="16">
        <v>1</v>
      </c>
    </row>
    <row r="105" spans="1:20" ht="47.25">
      <c r="A105" s="324">
        <v>4</v>
      </c>
      <c r="B105" s="282" t="s">
        <v>246</v>
      </c>
      <c r="C105" s="252">
        <v>1</v>
      </c>
      <c r="D105" s="252">
        <v>1</v>
      </c>
      <c r="E105" s="16">
        <v>18</v>
      </c>
      <c r="F105" s="8">
        <v>6</v>
      </c>
      <c r="G105" s="8">
        <v>1</v>
      </c>
      <c r="H105" s="8" t="s">
        <v>238</v>
      </c>
      <c r="I105" s="8" t="s">
        <v>238</v>
      </c>
      <c r="J105" s="252">
        <v>6</v>
      </c>
      <c r="K105" s="252">
        <v>5</v>
      </c>
      <c r="L105" s="252" t="s">
        <v>238</v>
      </c>
      <c r="M105" s="60" t="s">
        <v>612</v>
      </c>
      <c r="N105" s="16">
        <v>0</v>
      </c>
      <c r="O105" s="16" t="s">
        <v>613</v>
      </c>
      <c r="P105" s="16" t="s">
        <v>614</v>
      </c>
      <c r="Q105" s="414" t="s">
        <v>615</v>
      </c>
      <c r="R105" s="414" t="s">
        <v>616</v>
      </c>
      <c r="S105" s="16">
        <v>5</v>
      </c>
      <c r="T105" s="16">
        <v>3</v>
      </c>
    </row>
    <row r="106" spans="1:20" ht="47.25">
      <c r="A106" s="324">
        <v>5</v>
      </c>
      <c r="B106" s="282" t="s">
        <v>301</v>
      </c>
      <c r="C106" s="252">
        <v>1</v>
      </c>
      <c r="D106" s="252">
        <v>2</v>
      </c>
      <c r="E106" s="259">
        <v>35</v>
      </c>
      <c r="F106" s="27">
        <v>25</v>
      </c>
      <c r="G106" s="27">
        <v>5</v>
      </c>
      <c r="H106" s="27">
        <v>0</v>
      </c>
      <c r="I106" s="27">
        <v>1</v>
      </c>
      <c r="J106" s="28">
        <v>2</v>
      </c>
      <c r="K106" s="28">
        <v>2</v>
      </c>
      <c r="L106" s="28">
        <v>0</v>
      </c>
      <c r="M106" s="60" t="s">
        <v>617</v>
      </c>
      <c r="N106" s="259">
        <v>1</v>
      </c>
      <c r="O106" s="259" t="s">
        <v>618</v>
      </c>
      <c r="P106" s="16" t="s">
        <v>614</v>
      </c>
      <c r="Q106" s="12" t="s">
        <v>619</v>
      </c>
      <c r="R106" s="407" t="s">
        <v>620</v>
      </c>
      <c r="S106" s="16">
        <v>16</v>
      </c>
      <c r="T106" s="16">
        <v>1</v>
      </c>
    </row>
    <row r="107" spans="1:20" ht="63">
      <c r="A107" s="324">
        <v>6</v>
      </c>
      <c r="B107" s="282" t="s">
        <v>240</v>
      </c>
      <c r="C107" s="252">
        <v>1</v>
      </c>
      <c r="D107" s="252">
        <v>1</v>
      </c>
      <c r="E107" s="16">
        <v>66</v>
      </c>
      <c r="F107" s="8">
        <v>34</v>
      </c>
      <c r="G107" s="8">
        <v>14</v>
      </c>
      <c r="H107" s="8"/>
      <c r="I107" s="8">
        <v>2</v>
      </c>
      <c r="J107" s="252">
        <v>11</v>
      </c>
      <c r="K107" s="252">
        <v>4</v>
      </c>
      <c r="L107" s="252">
        <v>1</v>
      </c>
      <c r="M107" s="60" t="s">
        <v>621</v>
      </c>
      <c r="N107" s="16">
        <v>1</v>
      </c>
      <c r="O107" s="16" t="s">
        <v>622</v>
      </c>
      <c r="P107" s="16" t="s">
        <v>623</v>
      </c>
      <c r="Q107" s="60" t="s">
        <v>624</v>
      </c>
      <c r="R107" s="374" t="s">
        <v>625</v>
      </c>
      <c r="S107" s="16">
        <v>3</v>
      </c>
      <c r="T107" s="16"/>
    </row>
    <row r="108" spans="1:20" ht="126">
      <c r="A108" s="324">
        <v>7</v>
      </c>
      <c r="B108" s="282" t="s">
        <v>245</v>
      </c>
      <c r="C108" s="252">
        <v>1</v>
      </c>
      <c r="D108" s="252">
        <v>3</v>
      </c>
      <c r="E108" s="16">
        <v>28</v>
      </c>
      <c r="F108" s="8"/>
      <c r="G108" s="8"/>
      <c r="H108" s="8"/>
      <c r="I108" s="8">
        <v>2</v>
      </c>
      <c r="J108" s="252">
        <v>9</v>
      </c>
      <c r="K108" s="252">
        <v>4</v>
      </c>
      <c r="L108" s="252"/>
      <c r="M108" s="60" t="s">
        <v>479</v>
      </c>
      <c r="N108" s="16">
        <v>1</v>
      </c>
      <c r="O108" s="16" t="s">
        <v>449</v>
      </c>
      <c r="P108" s="337" t="s">
        <v>74</v>
      </c>
      <c r="Q108" s="337" t="s">
        <v>626</v>
      </c>
      <c r="R108" s="408" t="s">
        <v>627</v>
      </c>
      <c r="S108" s="16"/>
      <c r="T108" s="415" t="s">
        <v>628</v>
      </c>
    </row>
    <row r="109" spans="1:20" ht="47.25">
      <c r="A109" s="324">
        <v>8</v>
      </c>
      <c r="B109" s="282" t="s">
        <v>241</v>
      </c>
      <c r="C109" s="252">
        <v>1</v>
      </c>
      <c r="D109" s="252">
        <v>1</v>
      </c>
      <c r="E109" s="16">
        <v>19</v>
      </c>
      <c r="F109" s="8">
        <v>12</v>
      </c>
      <c r="G109" s="8" t="s">
        <v>118</v>
      </c>
      <c r="H109" s="8" t="s">
        <v>118</v>
      </c>
      <c r="I109" s="8">
        <v>1</v>
      </c>
      <c r="J109" s="252">
        <v>3</v>
      </c>
      <c r="K109" s="252">
        <v>3</v>
      </c>
      <c r="L109" s="252" t="s">
        <v>118</v>
      </c>
      <c r="M109" s="60" t="s">
        <v>629</v>
      </c>
      <c r="N109" s="16" t="s">
        <v>630</v>
      </c>
      <c r="O109" s="16" t="s">
        <v>309</v>
      </c>
      <c r="P109" s="16" t="s">
        <v>332</v>
      </c>
      <c r="Q109" s="416" t="s">
        <v>631</v>
      </c>
      <c r="R109" s="416" t="s">
        <v>632</v>
      </c>
      <c r="S109" s="16">
        <v>1</v>
      </c>
      <c r="T109" s="16" t="s">
        <v>118</v>
      </c>
    </row>
    <row r="110" spans="1:20" ht="36">
      <c r="A110" s="324">
        <v>9</v>
      </c>
      <c r="B110" s="282" t="s">
        <v>304</v>
      </c>
      <c r="C110" s="252">
        <v>1</v>
      </c>
      <c r="D110" s="252">
        <v>1</v>
      </c>
      <c r="E110" s="16">
        <v>11</v>
      </c>
      <c r="F110" s="8">
        <v>8</v>
      </c>
      <c r="G110" s="8">
        <v>0</v>
      </c>
      <c r="H110" s="8">
        <v>0</v>
      </c>
      <c r="I110" s="8">
        <v>0</v>
      </c>
      <c r="J110" s="252">
        <v>0</v>
      </c>
      <c r="K110" s="252">
        <v>3</v>
      </c>
      <c r="L110" s="252">
        <v>0</v>
      </c>
      <c r="M110" s="12" t="s">
        <v>577</v>
      </c>
      <c r="N110" s="259">
        <v>1</v>
      </c>
      <c r="O110" s="259" t="s">
        <v>633</v>
      </c>
      <c r="P110" s="259" t="s">
        <v>634</v>
      </c>
      <c r="Q110" s="417" t="s">
        <v>635</v>
      </c>
      <c r="R110" s="417" t="s">
        <v>636</v>
      </c>
      <c r="S110" s="259">
        <v>1</v>
      </c>
      <c r="T110" s="259">
        <v>0</v>
      </c>
    </row>
    <row r="111" spans="1:20" ht="47.25">
      <c r="A111" s="324">
        <v>10</v>
      </c>
      <c r="B111" s="282" t="s">
        <v>243</v>
      </c>
      <c r="C111" s="197">
        <v>1</v>
      </c>
      <c r="D111" s="197">
        <v>1</v>
      </c>
      <c r="E111" s="418">
        <v>26</v>
      </c>
      <c r="F111" s="194">
        <v>10</v>
      </c>
      <c r="G111" s="194">
        <v>8</v>
      </c>
      <c r="H111" s="194">
        <v>0</v>
      </c>
      <c r="I111" s="194">
        <v>1</v>
      </c>
      <c r="J111" s="197">
        <v>3</v>
      </c>
      <c r="K111" s="197">
        <v>4</v>
      </c>
      <c r="L111" s="197">
        <v>0</v>
      </c>
      <c r="M111" s="419" t="s">
        <v>637</v>
      </c>
      <c r="N111" s="418">
        <v>1</v>
      </c>
      <c r="O111" s="418" t="s">
        <v>638</v>
      </c>
      <c r="P111" s="418" t="s">
        <v>332</v>
      </c>
      <c r="Q111" s="419" t="s">
        <v>639</v>
      </c>
      <c r="R111" s="420" t="s">
        <v>640</v>
      </c>
      <c r="S111" s="418">
        <v>20</v>
      </c>
      <c r="T111" s="418">
        <v>1</v>
      </c>
    </row>
    <row r="112" spans="1:20" ht="63">
      <c r="A112" s="324">
        <v>11</v>
      </c>
      <c r="B112" s="282" t="s">
        <v>249</v>
      </c>
      <c r="C112" s="252">
        <v>1</v>
      </c>
      <c r="D112" s="252">
        <v>1</v>
      </c>
      <c r="E112" s="16">
        <v>24</v>
      </c>
      <c r="F112" s="8">
        <v>11</v>
      </c>
      <c r="G112" s="8">
        <v>1</v>
      </c>
      <c r="H112" s="8">
        <v>0</v>
      </c>
      <c r="I112" s="8">
        <v>1</v>
      </c>
      <c r="J112" s="252">
        <v>5</v>
      </c>
      <c r="K112" s="252">
        <v>6</v>
      </c>
      <c r="L112" s="252">
        <v>0</v>
      </c>
      <c r="M112" s="12" t="s">
        <v>641</v>
      </c>
      <c r="N112" s="16">
        <v>1</v>
      </c>
      <c r="O112" s="259" t="s">
        <v>642</v>
      </c>
      <c r="P112" s="259" t="s">
        <v>77</v>
      </c>
      <c r="Q112" s="12" t="s">
        <v>643</v>
      </c>
      <c r="R112" s="421" t="s">
        <v>644</v>
      </c>
      <c r="S112" s="16">
        <v>2</v>
      </c>
      <c r="T112" s="16">
        <v>1</v>
      </c>
    </row>
    <row r="113" spans="1:20" ht="62.25" customHeight="1">
      <c r="A113" s="857">
        <v>12</v>
      </c>
      <c r="B113" s="860" t="s">
        <v>307</v>
      </c>
      <c r="C113" s="861">
        <v>1</v>
      </c>
      <c r="D113" s="861">
        <v>2</v>
      </c>
      <c r="E113" s="855">
        <v>41</v>
      </c>
      <c r="F113" s="8" t="s">
        <v>118</v>
      </c>
      <c r="G113" s="863" t="s">
        <v>118</v>
      </c>
      <c r="H113" s="863" t="s">
        <v>118</v>
      </c>
      <c r="I113" s="8" t="s">
        <v>118</v>
      </c>
      <c r="J113" s="252">
        <v>8</v>
      </c>
      <c r="K113" s="252">
        <v>5</v>
      </c>
      <c r="L113" s="861" t="s">
        <v>118</v>
      </c>
      <c r="M113" s="60" t="s">
        <v>645</v>
      </c>
      <c r="N113" s="855">
        <v>1</v>
      </c>
      <c r="O113" s="16" t="s">
        <v>646</v>
      </c>
      <c r="P113" s="259" t="s">
        <v>77</v>
      </c>
      <c r="Q113" s="865" t="s">
        <v>647</v>
      </c>
      <c r="R113" s="867" t="s">
        <v>648</v>
      </c>
      <c r="S113" s="855" t="s">
        <v>118</v>
      </c>
      <c r="T113" s="855" t="s">
        <v>118</v>
      </c>
    </row>
    <row r="114" spans="1:20" ht="126">
      <c r="A114" s="858"/>
      <c r="B114" s="759"/>
      <c r="C114" s="862"/>
      <c r="D114" s="862"/>
      <c r="E114" s="862"/>
      <c r="F114" s="8">
        <v>18</v>
      </c>
      <c r="G114" s="862"/>
      <c r="H114" s="864"/>
      <c r="I114" s="243">
        <v>4</v>
      </c>
      <c r="J114" s="243">
        <v>6</v>
      </c>
      <c r="K114" s="243" t="s">
        <v>118</v>
      </c>
      <c r="L114" s="864"/>
      <c r="M114" s="199" t="s">
        <v>645</v>
      </c>
      <c r="N114" s="864"/>
      <c r="O114" s="60" t="s">
        <v>649</v>
      </c>
      <c r="P114" s="10" t="s">
        <v>74</v>
      </c>
      <c r="Q114" s="866"/>
      <c r="R114" s="866"/>
      <c r="S114" s="856"/>
      <c r="T114" s="856"/>
    </row>
    <row r="115" spans="1:20" ht="20.25">
      <c r="A115" s="849" t="s">
        <v>95</v>
      </c>
      <c r="B115" s="850"/>
      <c r="C115" s="327">
        <f>SUM(C102:C114)</f>
        <v>12</v>
      </c>
      <c r="D115" s="327">
        <f>SUM(D102:D114)</f>
        <v>18</v>
      </c>
      <c r="E115" s="327">
        <f>SUM(E102:E114)</f>
        <v>360</v>
      </c>
      <c r="F115" s="327">
        <f>SUM(F102:F114)</f>
        <v>171</v>
      </c>
      <c r="G115" s="327">
        <f>SUM(G102:G114)</f>
        <v>30</v>
      </c>
      <c r="H115" s="327">
        <f>SUM(H102:H114)</f>
        <v>0</v>
      </c>
      <c r="I115" s="327">
        <f>SUM(I102:I114)</f>
        <v>16</v>
      </c>
      <c r="J115" s="327">
        <f>SUM(J102:J114)</f>
        <v>73</v>
      </c>
      <c r="K115" s="327">
        <f>SUM(K102:K114)</f>
        <v>48</v>
      </c>
      <c r="L115" s="327">
        <f>SUM(L102:L114)</f>
        <v>9</v>
      </c>
      <c r="M115" s="107"/>
      <c r="N115" s="327">
        <f>SUM(N102:N114)</f>
        <v>9</v>
      </c>
      <c r="O115" s="107"/>
      <c r="P115" s="107"/>
      <c r="Q115" s="107"/>
      <c r="R115" s="107"/>
      <c r="S115" s="327">
        <f>SUM(S102:S114)</f>
        <v>80</v>
      </c>
      <c r="T115" s="327">
        <f>SUM(T102:T114)</f>
        <v>7</v>
      </c>
    </row>
    <row r="116" spans="1:20" ht="42" customHeight="1">
      <c r="A116" s="859" t="s">
        <v>251</v>
      </c>
      <c r="B116" s="859"/>
      <c r="C116" s="424">
        <f>SUM(C20,C33,C45,C55,C65,C77,C87,C100,C115)</f>
        <v>88</v>
      </c>
      <c r="D116" s="424">
        <f>SUM(D20,D33,D45,D55,D65,D77,D87,D100,D115)</f>
        <v>159</v>
      </c>
      <c r="E116" s="424">
        <f>SUM(E20,E33,E45,E55,E65,E77,E87,E100,E115)</f>
        <v>2897</v>
      </c>
      <c r="F116" s="424">
        <f>SUM(F20,F33,F45,F55,F65,F77,F87,F100,F115)</f>
        <v>1442</v>
      </c>
      <c r="G116" s="424">
        <f>SUM(G20,G33,G45,G55,G65,G77,G87,G100,G115)</f>
        <v>195</v>
      </c>
      <c r="H116" s="424">
        <f>SUM(H20,H33,H45,H55,H65,H77,H87,H100,H115)</f>
        <v>3</v>
      </c>
      <c r="I116" s="424">
        <f>SUM(I20,I33,I45,I55,I65,I77,I87,I100,I115)</f>
        <v>126</v>
      </c>
      <c r="J116" s="424">
        <f>SUM(J20,J33,J45,J55,J65,J77,J87,J100,J115)</f>
        <v>676</v>
      </c>
      <c r="K116" s="424">
        <f>SUM(K20,K33,K45,K55,K65,K77,K87,K100,K115)</f>
        <v>335</v>
      </c>
      <c r="L116" s="424">
        <f>SUM(L20,L33,L45,L55,L65,L77,L87,L100,L115)</f>
        <v>240</v>
      </c>
      <c r="M116" s="424">
        <f>SUM(M20,M33,M45,M55,M65,M77,M87,M100,M115)</f>
        <v>0</v>
      </c>
      <c r="N116" s="424">
        <f>SUM(N20,N33,N45,N55,N65,N77,N87,N100,N115)</f>
        <v>85</v>
      </c>
      <c r="O116" s="424">
        <f>SUM(O20,O33,O45,O55,O65,O77,O87,O100,O115)</f>
        <v>0</v>
      </c>
      <c r="P116" s="424">
        <f>SUM(P20,P33,P45,P55,P65,P77,P87,P100,P115)</f>
        <v>0</v>
      </c>
      <c r="Q116" s="424">
        <f>SUM(Q20,Q33,Q45,Q55,Q65,Q77,Q87,Q100,Q115)</f>
        <v>0</v>
      </c>
      <c r="R116" s="424">
        <f>SUM(R20,R33,R45,R55,R65,R77,R87,R100,R115)</f>
        <v>0</v>
      </c>
      <c r="S116" s="424">
        <f>SUM(S20,S33,S45,S55,S65,S77,S87,S100,S115)</f>
        <v>520</v>
      </c>
      <c r="T116" s="424">
        <f>SUM(T20,T33,T45,T55,T65,T77,T87,T100,T115)</f>
        <v>101</v>
      </c>
    </row>
    <row r="173" ht="18.75">
      <c r="A173" s="324"/>
    </row>
    <row r="174" ht="18.75">
      <c r="A174" s="324"/>
    </row>
    <row r="175" ht="18.75">
      <c r="A175" s="324"/>
    </row>
    <row r="176" ht="18.75">
      <c r="A176" s="324"/>
    </row>
    <row r="177" ht="18.75">
      <c r="A177" s="324"/>
    </row>
    <row r="178" ht="18.75">
      <c r="A178" s="324"/>
    </row>
    <row r="179" ht="18.75">
      <c r="A179" s="324"/>
    </row>
    <row r="180" ht="18.75">
      <c r="A180" s="324"/>
    </row>
  </sheetData>
  <sheetProtection/>
  <mergeCells count="49">
    <mergeCell ref="A115:B115"/>
    <mergeCell ref="A116:B116"/>
    <mergeCell ref="A88:T88"/>
    <mergeCell ref="A100:B100"/>
    <mergeCell ref="A101:T101"/>
    <mergeCell ref="B113:B114"/>
    <mergeCell ref="C113:C114"/>
    <mergeCell ref="D113:D114"/>
    <mergeCell ref="E113:E114"/>
    <mergeCell ref="G113:G114"/>
    <mergeCell ref="H113:H114"/>
    <mergeCell ref="L113:L114"/>
    <mergeCell ref="N113:N114"/>
    <mergeCell ref="Q113:Q114"/>
    <mergeCell ref="R113:R114"/>
    <mergeCell ref="S113:S114"/>
    <mergeCell ref="T113:T114"/>
    <mergeCell ref="A113:A114"/>
    <mergeCell ref="A65:B65"/>
    <mergeCell ref="A66:T66"/>
    <mergeCell ref="A77:B77"/>
    <mergeCell ref="A78:T78"/>
    <mergeCell ref="A87:B87"/>
    <mergeCell ref="A34:T34"/>
    <mergeCell ref="A45:B45"/>
    <mergeCell ref="A46:T46"/>
    <mergeCell ref="A55:B55"/>
    <mergeCell ref="A56:T56"/>
    <mergeCell ref="A7:T7"/>
    <mergeCell ref="A20:B20"/>
    <mergeCell ref="A21:T21"/>
    <mergeCell ref="A33:B33"/>
    <mergeCell ref="T5:T6"/>
    <mergeCell ref="S5:S6"/>
    <mergeCell ref="B5:B6"/>
    <mergeCell ref="E5:E6"/>
    <mergeCell ref="M5:M6"/>
    <mergeCell ref="F5:L5"/>
    <mergeCell ref="N5:N6"/>
    <mergeCell ref="O5:O6"/>
    <mergeCell ref="P5:P6"/>
    <mergeCell ref="Q5:Q6"/>
    <mergeCell ref="O1:Q1"/>
    <mergeCell ref="O2:R2"/>
    <mergeCell ref="A5:A6"/>
    <mergeCell ref="C5:C6"/>
    <mergeCell ref="D5:D6"/>
    <mergeCell ref="R5:R6"/>
    <mergeCell ref="B3:M3"/>
  </mergeCells>
  <hyperlinks>
    <hyperlink ref="R9" r:id="rId1" display="ekonomiko.pravovoy@mail.ru"/>
    <hyperlink ref="R11" r:id="rId2" display="dgt.dc.dn@mail.ru"/>
    <hyperlink ref="R12" r:id="rId3" display="demtdn@mail.ru"/>
    <hyperlink ref="R13" r:id="rId4" display="dpt1929@mail.ru"/>
    <hyperlink ref="Q13" r:id="rId5" display="www.donpt.ru"/>
    <hyperlink ref="Q14" r:id="rId6" display="http://dppc.ru"/>
    <hyperlink ref="R14" r:id="rId7" display="director@dppc.ru"/>
    <hyperlink ref="R15" r:id="rId8" display="dontorgtehkol@mal,ru"/>
    <hyperlink ref="Q16" r:id="rId9" display="www.donpek.ru"/>
    <hyperlink ref="R16" r:id="rId10" display="ddett@mail.ru"/>
    <hyperlink ref="R18" r:id="rId11" display="dksapriem@mail.ru"/>
    <hyperlink ref="Q19" r:id="rId12" display="https://s3320.nubex.ru"/>
    <hyperlink ref="R19" r:id="rId13" display="kitkoms@mail.ru"/>
    <hyperlink ref="R8" r:id="rId14" display="dontec@inbox.ru"/>
    <hyperlink ref="R36" r:id="rId15" display="dvpust@mail.ru"/>
    <hyperlink ref="R38" r:id="rId16" display="pmlk68@mail.ru"/>
    <hyperlink ref="Q39" r:id="rId17" display="https://kuzubov55.wixsite.com/mysite"/>
    <hyperlink ref="R39" r:id="rId18" display="kuzubov.55@mail.ru"/>
    <hyperlink ref="R40" r:id="rId19" display="donvpgu107@ mail.ru"/>
    <hyperlink ref="R41" r:id="rId20" display="dpla_114@mail.ru"/>
    <hyperlink ref="R42" r:id="rId21" display="dptys122@mail.ru"/>
    <hyperlink ref="R43" r:id="rId22" display="stbptu@yandex.ru"/>
    <hyperlink ref="R35" r:id="rId23" display="dpl115@mail.ru"/>
    <hyperlink ref="R47" r:id="rId24" display="dcptosa@mail.ru"/>
    <hyperlink ref="R48" r:id="rId25" display="litcey23@yandex.ru"/>
    <hyperlink ref="Q48" r:id="rId26" display="http://litcey23.ru"/>
    <hyperlink ref="Q49" r:id="rId27" display="http://dlpto22pkk.wixsite.com/pto2017/"/>
    <hyperlink ref="R49" r:id="rId28" display="mailto:dptby22@mail.ru"/>
    <hyperlink ref="R50" r:id="rId29" display="dpgl93@mail.ru"/>
    <hyperlink ref="R51" r:id="rId30" display="dplsu@mail.ru"/>
    <hyperlink ref="R52" r:id="rId31" display="dnc-124@mail.ru"/>
    <hyperlink ref="R53" r:id="rId32" display="ptuposlug@mail.ru"/>
    <hyperlink ref="R54" r:id="rId33" display="dplkg@yanex.ru"/>
    <hyperlink ref="R57" r:id="rId34" display="git@gtdonnu.ru  "/>
    <hyperlink ref="Q60" r:id="rId35" display="http://gkgh.ucoz.net/"/>
    <hyperlink ref="R60" r:id="rId36" display="gpou_gkgh@mail.ru"/>
    <hyperlink ref="R59" r:id="rId37" display="gmkol@mail.ru"/>
    <hyperlink ref="Q58" r:id="rId38" display="http://gadt.donntu.org/"/>
    <hyperlink ref="R58" r:id="rId39" display="gtdntu@mail.ru"/>
    <hyperlink ref="R63" r:id="rId40" display="https://e.mail.ru/compose?To=politeh_ept@mail.ru"/>
    <hyperlink ref="Q64" r:id="rId41" display="www.donkki.wixsite.com"/>
    <hyperlink ref="R64" r:id="rId42" display="dtehn@mail.ru"/>
    <hyperlink ref="R62" r:id="rId43" display="spo.etemdonnu.1970@mail.ru"/>
    <hyperlink ref="Q62" r:id="rId44" display="http://donnu.ru/etem"/>
    <hyperlink ref="R61" r:id="rId45" display="emt2007@yandex.ru"/>
    <hyperlink ref="R67" r:id="rId46" display="gvpu@bk.ru"/>
    <hyperlink ref="Q70" r:id="rId47" display="http://gvput.mya5,ru"/>
    <hyperlink ref="R70" r:id="rId48" display="gvput@mail.ru"/>
    <hyperlink ref="Q73" r:id="rId49" display="http://epl59.ucoz.net/"/>
    <hyperlink ref="R73" r:id="rId50" display="epl-59@mail.ru"/>
    <hyperlink ref="R72" r:id="rId51" display="mailto:eptu50@yandex.ru"/>
    <hyperlink ref="R75" r:id="rId52" display="pty112@mail.ru"/>
    <hyperlink ref="R80" r:id="rId53" display="gpou.yastts@mail.ru"/>
    <hyperlink ref="R79" r:id="rId54" display="gpoumpek@mail.ru"/>
    <hyperlink ref="Q81" r:id="rId55" display="https://zetdntu.ru"/>
    <hyperlink ref="R81" r:id="rId56" display="zetdntu@mail.ru"/>
    <hyperlink ref="R83" r:id="rId57" display="marped@yandex.com"/>
    <hyperlink ref="Q86" r:id="rId58" display="https://gpou-mpk.herokuapp.com/"/>
    <hyperlink ref="Q85" r:id="rId59" display="https://yandex.ua/maps/-/CCQdy0RQ8D"/>
    <hyperlink ref="R91" r:id="rId60" display="mpl.8@yandex.ru"/>
    <hyperlink ref="Q97" r:id="rId61" display="https://ypsl.jimdofree.com/"/>
    <hyperlink ref="R97" r:id="rId62" display="ypsl24@mail.ru"/>
    <hyperlink ref="Q96" r:id="rId63" display="http://hpl78.ucoz.net/"/>
    <hyperlink ref="R96" r:id="rId64" display="mailto:licej78@gmail.com"/>
    <hyperlink ref="Q92" r:id="rId65" display="http://mptu-sferauslug.ru"/>
    <hyperlink ref="R92" r:id="rId66" display="gpoy.mak-ptu46@mfil.ru"/>
    <hyperlink ref="Q98" r:id="rId67" display="https://yasptu.wixsite.com/yptu"/>
    <hyperlink ref="R98" r:id="rId68" display="yptu45@mail.ru"/>
    <hyperlink ref="R99" r:id="rId69" display="zpl48@mail.ru"/>
    <hyperlink ref="R90" r:id="rId70" display="mpbl7@yandex.ru"/>
    <hyperlink ref="Q90" r:id="rId71" display="https://vk.com/ba4urina7    "/>
    <hyperlink ref="Q93" r:id="rId72" display="ms.makmashlicey@bk.ru"/>
    <hyperlink ref="R93" r:id="rId73" display="ms.makmashlicey@bk.ru"/>
    <hyperlink ref="R103" r:id="rId74" display="sneg_gorteh@mail.ru"/>
    <hyperlink ref="R105" r:id="rId75" display="tor.licey@mail.ru"/>
    <hyperlink ref="Q105" r:id="rId76" display="https://torezskiy.wixsite.com/tcpto"/>
    <hyperlink ref="R102" r:id="rId77" display="tgttorez@mail.ru"/>
    <hyperlink ref="R107" r:id="rId78" display="cinemaskt@mail.ru"/>
    <hyperlink ref="R108" r:id="rId79" display="mu.torez@zdravdnr.ru"/>
    <hyperlink ref="Q109" r:id="rId80" display="www.shplu.okis.ru"/>
    <hyperlink ref="R109" r:id="rId81" display="shplsy2016@bk.ru"/>
    <hyperlink ref="Q110" r:id="rId82" display="http://shahtersk-pedkolledj.ru"/>
    <hyperlink ref="R110" r:id="rId83" display="shahtersk-pedkolledj@mail.ru"/>
    <hyperlink ref="R111" r:id="rId84" display="amvr-aiek@mail.ru"/>
    <hyperlink ref="R112" r:id="rId85" display="GPOUAPL155@yandex.ru"/>
    <hyperlink ref="Q113" r:id="rId86" display="http://shtdonnuet.ru"/>
  </hyperlinks>
  <printOptions/>
  <pageMargins left="0.11811023622047245" right="0.11811023622047245" top="0.5511811023622047" bottom="0.7480314960629921" header="0.31496062992125984" footer="0.31496062992125984"/>
  <pageSetup fitToHeight="0" fitToWidth="1" horizontalDpi="600" verticalDpi="600" orientation="landscape" paperSize="9" scale="61" r:id="rId87"/>
</worksheet>
</file>

<file path=xl/worksheets/sheet6.xml><?xml version="1.0" encoding="utf-8"?>
<worksheet xmlns="http://schemas.openxmlformats.org/spreadsheetml/2006/main" xmlns:r="http://schemas.openxmlformats.org/officeDocument/2006/relationships">
  <sheetPr>
    <pageSetUpPr fitToPage="1"/>
  </sheetPr>
  <dimension ref="A1:R136"/>
  <sheetViews>
    <sheetView zoomScale="75" zoomScaleNormal="75" zoomScalePageLayoutView="0" workbookViewId="0" topLeftCell="A1">
      <pane ySplit="6" topLeftCell="A7" activePane="bottomLeft" state="frozen"/>
      <selection pane="topLeft" activeCell="A1" sqref="A1"/>
      <selection pane="bottomLeft" activeCell="S1" sqref="S1"/>
    </sheetView>
  </sheetViews>
  <sheetFormatPr defaultColWidth="9.140625" defaultRowHeight="15"/>
  <cols>
    <col min="1" max="1" width="4.7109375" style="0" customWidth="1"/>
    <col min="2" max="2" width="26.7109375" style="0" customWidth="1"/>
    <col min="3" max="3" width="13.421875" style="0" customWidth="1"/>
    <col min="4" max="4" width="9.7109375" style="0" customWidth="1"/>
    <col min="5" max="5" width="12.421875" style="0" customWidth="1"/>
    <col min="6" max="6" width="11.7109375" style="0" customWidth="1"/>
    <col min="7" max="7" width="10.8515625" style="0" customWidth="1"/>
    <col min="8" max="10" width="9.7109375" style="0" customWidth="1"/>
    <col min="11" max="11" width="15.8515625" style="0" customWidth="1"/>
    <col min="12" max="12" width="10.7109375" style="0" customWidth="1"/>
    <col min="13" max="13" width="12.421875" style="0" customWidth="1"/>
    <col min="14" max="14" width="10.7109375" style="0" customWidth="1"/>
    <col min="15" max="15" width="8.00390625" style="0" customWidth="1"/>
    <col min="16" max="16" width="9.00390625" style="0" customWidth="1"/>
    <col min="17" max="17" width="13.00390625" style="0" customWidth="1"/>
    <col min="18" max="18" width="12.57421875" style="0" customWidth="1"/>
  </cols>
  <sheetData>
    <row r="1" spans="14:18" ht="69" customHeight="1">
      <c r="N1" s="702" t="s">
        <v>2136</v>
      </c>
      <c r="O1" s="702"/>
      <c r="P1" s="702"/>
      <c r="Q1" s="702"/>
      <c r="R1" s="198"/>
    </row>
    <row r="2" spans="1:17" ht="15.75">
      <c r="A2" s="18"/>
      <c r="B2" s="13"/>
      <c r="C2" s="33"/>
      <c r="D2" s="33"/>
      <c r="E2" s="33"/>
      <c r="F2" s="14"/>
      <c r="G2" s="14"/>
      <c r="H2" s="7"/>
      <c r="I2" s="7"/>
      <c r="J2" s="7"/>
      <c r="K2" s="24"/>
      <c r="L2" s="24"/>
      <c r="M2" s="24"/>
      <c r="N2" s="1"/>
      <c r="O2" s="1"/>
      <c r="P2" s="1"/>
      <c r="Q2" s="1"/>
    </row>
    <row r="3" spans="1:17" ht="15.75">
      <c r="A3" s="18"/>
      <c r="B3" s="40" t="s">
        <v>102</v>
      </c>
      <c r="C3" s="40"/>
      <c r="D3" s="40"/>
      <c r="E3" s="40"/>
      <c r="F3" s="40"/>
      <c r="G3" s="40"/>
      <c r="H3" s="7"/>
      <c r="I3" s="7"/>
      <c r="J3" s="7"/>
      <c r="K3" s="24"/>
      <c r="L3" s="24"/>
      <c r="M3" s="24"/>
      <c r="N3" s="1"/>
      <c r="O3" s="45"/>
      <c r="P3" s="1"/>
      <c r="Q3" s="1"/>
    </row>
    <row r="4" spans="1:17" ht="15.75">
      <c r="A4" s="18"/>
      <c r="B4" s="18"/>
      <c r="C4" s="7"/>
      <c r="D4" s="7"/>
      <c r="E4" s="7"/>
      <c r="F4" s="7"/>
      <c r="G4" s="7"/>
      <c r="H4" s="7"/>
      <c r="I4" s="7"/>
      <c r="J4" s="7"/>
      <c r="K4" s="24"/>
      <c r="L4" s="24"/>
      <c r="M4" s="24"/>
      <c r="N4" s="1"/>
      <c r="O4" s="1"/>
      <c r="P4" s="1"/>
      <c r="Q4" s="1"/>
    </row>
    <row r="5" spans="1:18" ht="30.75" customHeight="1">
      <c r="A5" s="842" t="s">
        <v>297</v>
      </c>
      <c r="B5" s="869" t="s">
        <v>87</v>
      </c>
      <c r="C5" s="874" t="s">
        <v>46</v>
      </c>
      <c r="D5" s="875"/>
      <c r="E5" s="876"/>
      <c r="F5" s="877" t="s">
        <v>47</v>
      </c>
      <c r="G5" s="878"/>
      <c r="H5" s="878"/>
      <c r="I5" s="878"/>
      <c r="J5" s="879"/>
      <c r="K5" s="880" t="s">
        <v>45</v>
      </c>
      <c r="L5" s="881"/>
      <c r="M5" s="881"/>
      <c r="N5" s="881"/>
      <c r="O5" s="881"/>
      <c r="P5" s="881"/>
      <c r="Q5" s="881"/>
      <c r="R5" s="882"/>
    </row>
    <row r="6" spans="1:18" ht="63">
      <c r="A6" s="868"/>
      <c r="B6" s="870"/>
      <c r="C6" s="425" t="s">
        <v>11</v>
      </c>
      <c r="D6" s="425" t="s">
        <v>78</v>
      </c>
      <c r="E6" s="425" t="s">
        <v>43</v>
      </c>
      <c r="F6" s="425" t="s">
        <v>44</v>
      </c>
      <c r="G6" s="425" t="s">
        <v>0</v>
      </c>
      <c r="H6" s="425" t="s">
        <v>12</v>
      </c>
      <c r="I6" s="425" t="s">
        <v>79</v>
      </c>
      <c r="J6" s="425" t="s">
        <v>80</v>
      </c>
      <c r="K6" s="425" t="s">
        <v>11</v>
      </c>
      <c r="L6" s="425" t="s">
        <v>78</v>
      </c>
      <c r="M6" s="425" t="s">
        <v>43</v>
      </c>
      <c r="N6" s="425" t="s">
        <v>44</v>
      </c>
      <c r="O6" s="425" t="s">
        <v>0</v>
      </c>
      <c r="P6" s="425" t="s">
        <v>12</v>
      </c>
      <c r="Q6" s="425" t="s">
        <v>79</v>
      </c>
      <c r="R6" s="425" t="s">
        <v>80</v>
      </c>
    </row>
    <row r="7" spans="1:18" ht="30" customHeight="1">
      <c r="A7" s="871" t="s">
        <v>113</v>
      </c>
      <c r="B7" s="872"/>
      <c r="C7" s="872"/>
      <c r="D7" s="872"/>
      <c r="E7" s="872"/>
      <c r="F7" s="872"/>
      <c r="G7" s="872"/>
      <c r="H7" s="872"/>
      <c r="I7" s="872"/>
      <c r="J7" s="872"/>
      <c r="K7" s="872"/>
      <c r="L7" s="872"/>
      <c r="M7" s="872"/>
      <c r="N7" s="872"/>
      <c r="O7" s="872"/>
      <c r="P7" s="872"/>
      <c r="Q7" s="872"/>
      <c r="R7" s="873"/>
    </row>
    <row r="8" spans="1:18" ht="47.25">
      <c r="A8" s="8">
        <v>1</v>
      </c>
      <c r="B8" s="177" t="s">
        <v>252</v>
      </c>
      <c r="C8" s="9">
        <v>1</v>
      </c>
      <c r="D8" s="9">
        <v>4</v>
      </c>
      <c r="E8" s="9">
        <v>2</v>
      </c>
      <c r="F8" s="9">
        <v>14</v>
      </c>
      <c r="G8" s="9">
        <v>13</v>
      </c>
      <c r="H8" s="8">
        <v>2</v>
      </c>
      <c r="I8" s="8" t="s">
        <v>118</v>
      </c>
      <c r="J8" s="8">
        <v>0</v>
      </c>
      <c r="K8" s="8">
        <v>20</v>
      </c>
      <c r="L8" s="8">
        <v>20</v>
      </c>
      <c r="M8" s="8">
        <v>40</v>
      </c>
      <c r="N8" s="8">
        <v>0</v>
      </c>
      <c r="O8" s="8">
        <v>0</v>
      </c>
      <c r="P8" s="8">
        <v>0</v>
      </c>
      <c r="Q8" s="8">
        <v>5</v>
      </c>
      <c r="R8" s="8">
        <v>8</v>
      </c>
    </row>
    <row r="9" spans="1:18" ht="82.5" customHeight="1">
      <c r="A9" s="199">
        <v>2</v>
      </c>
      <c r="B9" s="177" t="s">
        <v>115</v>
      </c>
      <c r="C9" s="9" t="s">
        <v>117</v>
      </c>
      <c r="D9" s="9">
        <v>4</v>
      </c>
      <c r="E9" s="9">
        <v>2</v>
      </c>
      <c r="F9" s="9">
        <v>9</v>
      </c>
      <c r="G9" s="9">
        <v>6</v>
      </c>
      <c r="H9" s="8">
        <v>4</v>
      </c>
      <c r="I9" s="8">
        <v>4</v>
      </c>
      <c r="J9" s="8">
        <v>4</v>
      </c>
      <c r="K9" s="8" t="s">
        <v>117</v>
      </c>
      <c r="L9" s="8" t="s">
        <v>117</v>
      </c>
      <c r="M9" s="8" t="s">
        <v>117</v>
      </c>
      <c r="N9" s="8" t="s">
        <v>117</v>
      </c>
      <c r="O9" s="8" t="s">
        <v>117</v>
      </c>
      <c r="P9" s="8" t="s">
        <v>117</v>
      </c>
      <c r="Q9" s="8" t="s">
        <v>117</v>
      </c>
      <c r="R9" s="8" t="s">
        <v>117</v>
      </c>
    </row>
    <row r="10" spans="1:18" ht="43.5" customHeight="1">
      <c r="A10" s="199">
        <v>3</v>
      </c>
      <c r="B10" s="177" t="s">
        <v>116</v>
      </c>
      <c r="C10" s="426" t="s">
        <v>118</v>
      </c>
      <c r="D10" s="426">
        <v>16</v>
      </c>
      <c r="E10" s="426">
        <v>1</v>
      </c>
      <c r="F10" s="426">
        <v>7</v>
      </c>
      <c r="G10" s="426">
        <v>1</v>
      </c>
      <c r="H10" s="263" t="s">
        <v>118</v>
      </c>
      <c r="I10" s="263" t="s">
        <v>118</v>
      </c>
      <c r="J10" s="263" t="s">
        <v>118</v>
      </c>
      <c r="K10" s="263">
        <v>38</v>
      </c>
      <c r="L10" s="263">
        <v>3</v>
      </c>
      <c r="M10" s="263">
        <v>3</v>
      </c>
      <c r="N10" s="263">
        <v>10</v>
      </c>
      <c r="O10" s="263">
        <v>5</v>
      </c>
      <c r="P10" s="263">
        <v>5</v>
      </c>
      <c r="Q10" s="263">
        <v>38</v>
      </c>
      <c r="R10" s="263">
        <v>15</v>
      </c>
    </row>
    <row r="11" spans="1:18" ht="15" customHeight="1" hidden="1">
      <c r="A11" s="199"/>
      <c r="B11" s="177" t="s">
        <v>119</v>
      </c>
      <c r="C11" s="9">
        <v>0</v>
      </c>
      <c r="D11" s="9">
        <v>5</v>
      </c>
      <c r="E11" s="9">
        <v>1</v>
      </c>
      <c r="F11" s="9">
        <v>11</v>
      </c>
      <c r="G11" s="9">
        <v>5</v>
      </c>
      <c r="H11" s="8">
        <v>3</v>
      </c>
      <c r="I11" s="8">
        <v>0</v>
      </c>
      <c r="J11" s="8">
        <v>0</v>
      </c>
      <c r="K11" s="8">
        <v>10</v>
      </c>
      <c r="L11" s="8">
        <v>6</v>
      </c>
      <c r="M11" s="8">
        <v>10</v>
      </c>
      <c r="N11" s="8">
        <v>20</v>
      </c>
      <c r="O11" s="8">
        <v>10</v>
      </c>
      <c r="P11" s="8">
        <v>5</v>
      </c>
      <c r="Q11" s="8">
        <v>10</v>
      </c>
      <c r="R11" s="8">
        <v>50</v>
      </c>
    </row>
    <row r="12" spans="1:18" ht="47.25">
      <c r="A12" s="260">
        <v>4</v>
      </c>
      <c r="B12" s="177" t="s">
        <v>120</v>
      </c>
      <c r="C12" s="199">
        <v>0</v>
      </c>
      <c r="D12" s="199">
        <v>2</v>
      </c>
      <c r="E12" s="199">
        <v>2</v>
      </c>
      <c r="F12" s="199">
        <v>16</v>
      </c>
      <c r="G12" s="199">
        <v>10</v>
      </c>
      <c r="H12" s="199">
        <v>5</v>
      </c>
      <c r="I12" s="199">
        <v>0</v>
      </c>
      <c r="J12" s="199">
        <v>0</v>
      </c>
      <c r="K12" s="199">
        <v>7</v>
      </c>
      <c r="L12" s="199">
        <v>5</v>
      </c>
      <c r="M12" s="199">
        <v>5</v>
      </c>
      <c r="N12" s="199">
        <v>10</v>
      </c>
      <c r="O12" s="199">
        <v>10</v>
      </c>
      <c r="P12" s="199">
        <v>3</v>
      </c>
      <c r="Q12" s="199">
        <v>5</v>
      </c>
      <c r="R12" s="199">
        <v>10</v>
      </c>
    </row>
    <row r="13" spans="1:18" ht="47.25">
      <c r="A13" s="260">
        <v>5</v>
      </c>
      <c r="B13" s="177" t="s">
        <v>121</v>
      </c>
      <c r="C13" s="426">
        <v>4</v>
      </c>
      <c r="D13" s="426">
        <v>1</v>
      </c>
      <c r="E13" s="426">
        <v>5</v>
      </c>
      <c r="F13" s="426">
        <v>22</v>
      </c>
      <c r="G13" s="426">
        <v>3</v>
      </c>
      <c r="H13" s="263">
        <v>5</v>
      </c>
      <c r="I13" s="263" t="s">
        <v>118</v>
      </c>
      <c r="J13" s="263">
        <v>30</v>
      </c>
      <c r="K13" s="263">
        <v>2</v>
      </c>
      <c r="L13" s="263">
        <v>3</v>
      </c>
      <c r="M13" s="263">
        <v>3</v>
      </c>
      <c r="N13" s="263">
        <v>4</v>
      </c>
      <c r="O13" s="263" t="s">
        <v>118</v>
      </c>
      <c r="P13" s="263" t="s">
        <v>118</v>
      </c>
      <c r="Q13" s="263">
        <v>2</v>
      </c>
      <c r="R13" s="263">
        <v>10</v>
      </c>
    </row>
    <row r="14" spans="1:18" ht="29.25" customHeight="1">
      <c r="A14" s="260">
        <v>6</v>
      </c>
      <c r="B14" s="177" t="s">
        <v>122</v>
      </c>
      <c r="C14" s="9">
        <v>0</v>
      </c>
      <c r="D14" s="9">
        <v>16</v>
      </c>
      <c r="E14" s="9">
        <v>4</v>
      </c>
      <c r="F14" s="9">
        <v>50</v>
      </c>
      <c r="G14" s="9">
        <v>5</v>
      </c>
      <c r="H14" s="8">
        <v>9</v>
      </c>
      <c r="I14" s="8">
        <v>8</v>
      </c>
      <c r="J14" s="8">
        <v>0</v>
      </c>
      <c r="K14" s="8">
        <v>1</v>
      </c>
      <c r="L14" s="8">
        <v>4</v>
      </c>
      <c r="M14" s="8">
        <v>4</v>
      </c>
      <c r="N14" s="8">
        <v>10</v>
      </c>
      <c r="O14" s="8">
        <v>2</v>
      </c>
      <c r="P14" s="8">
        <v>2</v>
      </c>
      <c r="Q14" s="8">
        <v>10</v>
      </c>
      <c r="R14" s="8">
        <v>12</v>
      </c>
    </row>
    <row r="15" spans="1:18" ht="63">
      <c r="A15" s="260">
        <v>7</v>
      </c>
      <c r="B15" s="177" t="s">
        <v>123</v>
      </c>
      <c r="C15" s="426"/>
      <c r="D15" s="426"/>
      <c r="E15" s="426">
        <v>1</v>
      </c>
      <c r="F15" s="426">
        <v>12</v>
      </c>
      <c r="G15" s="426">
        <v>2</v>
      </c>
      <c r="H15" s="263">
        <v>3</v>
      </c>
      <c r="I15" s="263"/>
      <c r="J15" s="263"/>
      <c r="K15" s="263">
        <v>30</v>
      </c>
      <c r="L15" s="263">
        <v>15</v>
      </c>
      <c r="M15" s="263">
        <v>15</v>
      </c>
      <c r="N15" s="263">
        <v>15</v>
      </c>
      <c r="O15" s="263">
        <v>15</v>
      </c>
      <c r="P15" s="263">
        <v>15</v>
      </c>
      <c r="Q15" s="263">
        <v>50</v>
      </c>
      <c r="R15" s="263">
        <v>10</v>
      </c>
    </row>
    <row r="16" spans="1:18" ht="47.25">
      <c r="A16" s="260">
        <v>8</v>
      </c>
      <c r="B16" s="177" t="s">
        <v>124</v>
      </c>
      <c r="C16" s="9"/>
      <c r="D16" s="9">
        <v>1</v>
      </c>
      <c r="E16" s="9">
        <v>1</v>
      </c>
      <c r="F16" s="9">
        <v>27</v>
      </c>
      <c r="G16" s="9"/>
      <c r="H16" s="8">
        <v>2</v>
      </c>
      <c r="I16" s="8"/>
      <c r="J16" s="8"/>
      <c r="K16" s="8">
        <v>8</v>
      </c>
      <c r="L16" s="8">
        <v>7</v>
      </c>
      <c r="M16" s="8">
        <v>7</v>
      </c>
      <c r="N16" s="8">
        <v>10</v>
      </c>
      <c r="O16" s="8">
        <v>4</v>
      </c>
      <c r="P16" s="8"/>
      <c r="Q16" s="8">
        <v>8</v>
      </c>
      <c r="R16" s="8">
        <v>5</v>
      </c>
    </row>
    <row r="17" spans="1:18" ht="126" customHeight="1">
      <c r="A17" s="260">
        <v>9</v>
      </c>
      <c r="B17" s="178" t="s">
        <v>254</v>
      </c>
      <c r="C17" s="8">
        <v>0</v>
      </c>
      <c r="D17" s="8">
        <v>2</v>
      </c>
      <c r="E17" s="427">
        <v>1</v>
      </c>
      <c r="F17" s="8">
        <v>31</v>
      </c>
      <c r="G17" s="8">
        <v>15</v>
      </c>
      <c r="H17" s="8">
        <v>2</v>
      </c>
      <c r="I17" s="8">
        <v>0</v>
      </c>
      <c r="J17" s="8">
        <v>0</v>
      </c>
      <c r="K17" s="8">
        <v>5</v>
      </c>
      <c r="L17" s="8">
        <v>5</v>
      </c>
      <c r="M17" s="8">
        <v>5</v>
      </c>
      <c r="N17" s="8">
        <v>15</v>
      </c>
      <c r="O17" s="8">
        <v>10</v>
      </c>
      <c r="P17" s="8">
        <v>0</v>
      </c>
      <c r="Q17" s="8">
        <v>2</v>
      </c>
      <c r="R17" s="8">
        <v>30</v>
      </c>
    </row>
    <row r="18" spans="1:18" ht="54" customHeight="1">
      <c r="A18" s="260">
        <v>10</v>
      </c>
      <c r="B18" s="177" t="s">
        <v>126</v>
      </c>
      <c r="C18" s="9">
        <v>0</v>
      </c>
      <c r="D18" s="9">
        <v>1</v>
      </c>
      <c r="E18" s="9">
        <v>1</v>
      </c>
      <c r="F18" s="9">
        <v>7</v>
      </c>
      <c r="G18" s="9">
        <v>4</v>
      </c>
      <c r="H18" s="8">
        <v>1</v>
      </c>
      <c r="I18" s="8" t="s">
        <v>118</v>
      </c>
      <c r="J18" s="8" t="s">
        <v>118</v>
      </c>
      <c r="K18" s="8">
        <v>2</v>
      </c>
      <c r="L18" s="8">
        <v>2</v>
      </c>
      <c r="M18" s="8">
        <v>2</v>
      </c>
      <c r="N18" s="8">
        <v>2</v>
      </c>
      <c r="O18" s="8">
        <v>2</v>
      </c>
      <c r="P18" s="8">
        <v>1</v>
      </c>
      <c r="Q18" s="8">
        <v>3</v>
      </c>
      <c r="R18" s="8" t="s">
        <v>118</v>
      </c>
    </row>
    <row r="19" spans="1:18" ht="53.25" customHeight="1">
      <c r="A19" s="260">
        <v>11</v>
      </c>
      <c r="B19" s="177" t="s">
        <v>127</v>
      </c>
      <c r="C19" s="426">
        <v>1</v>
      </c>
      <c r="D19" s="426">
        <v>5</v>
      </c>
      <c r="E19" s="426">
        <v>5</v>
      </c>
      <c r="F19" s="426">
        <v>11</v>
      </c>
      <c r="G19" s="426">
        <v>7</v>
      </c>
      <c r="H19" s="263">
        <v>2</v>
      </c>
      <c r="I19" s="263">
        <v>2</v>
      </c>
      <c r="J19" s="263">
        <v>0</v>
      </c>
      <c r="K19" s="263">
        <v>2</v>
      </c>
      <c r="L19" s="263">
        <v>5</v>
      </c>
      <c r="M19" s="263">
        <v>5</v>
      </c>
      <c r="N19" s="263">
        <v>0</v>
      </c>
      <c r="O19" s="263">
        <v>15</v>
      </c>
      <c r="P19" s="263">
        <v>0</v>
      </c>
      <c r="Q19" s="263">
        <v>14</v>
      </c>
      <c r="R19" s="263">
        <v>0</v>
      </c>
    </row>
    <row r="20" spans="1:18" ht="20.25">
      <c r="A20" s="849" t="s">
        <v>95</v>
      </c>
      <c r="B20" s="850"/>
      <c r="C20" s="107">
        <f>SUM(C8:C19)</f>
        <v>6</v>
      </c>
      <c r="D20" s="107">
        <f aca="true" t="shared" si="0" ref="D20:R20">SUM(D8:D19)</f>
        <v>57</v>
      </c>
      <c r="E20" s="107">
        <f t="shared" si="0"/>
        <v>26</v>
      </c>
      <c r="F20" s="107">
        <f t="shared" si="0"/>
        <v>217</v>
      </c>
      <c r="G20" s="107">
        <f t="shared" si="0"/>
        <v>71</v>
      </c>
      <c r="H20" s="107">
        <f t="shared" si="0"/>
        <v>38</v>
      </c>
      <c r="I20" s="107">
        <f t="shared" si="0"/>
        <v>14</v>
      </c>
      <c r="J20" s="107">
        <f t="shared" si="0"/>
        <v>34</v>
      </c>
      <c r="K20" s="107">
        <f t="shared" si="0"/>
        <v>125</v>
      </c>
      <c r="L20" s="107">
        <f t="shared" si="0"/>
        <v>75</v>
      </c>
      <c r="M20" s="107">
        <f t="shared" si="0"/>
        <v>99</v>
      </c>
      <c r="N20" s="107">
        <f t="shared" si="0"/>
        <v>96</v>
      </c>
      <c r="O20" s="107">
        <f t="shared" si="0"/>
        <v>73</v>
      </c>
      <c r="P20" s="107">
        <f t="shared" si="0"/>
        <v>31</v>
      </c>
      <c r="Q20" s="107">
        <f t="shared" si="0"/>
        <v>147</v>
      </c>
      <c r="R20" s="107">
        <f t="shared" si="0"/>
        <v>150</v>
      </c>
    </row>
    <row r="21" spans="1:18" ht="33" customHeight="1">
      <c r="A21" s="871" t="s">
        <v>129</v>
      </c>
      <c r="B21" s="872"/>
      <c r="C21" s="872"/>
      <c r="D21" s="872"/>
      <c r="E21" s="872"/>
      <c r="F21" s="872"/>
      <c r="G21" s="872"/>
      <c r="H21" s="872"/>
      <c r="I21" s="872"/>
      <c r="J21" s="872"/>
      <c r="K21" s="872"/>
      <c r="L21" s="872"/>
      <c r="M21" s="872"/>
      <c r="N21" s="872"/>
      <c r="O21" s="872"/>
      <c r="P21" s="872"/>
      <c r="Q21" s="872"/>
      <c r="R21" s="873"/>
    </row>
    <row r="22" spans="1:18" ht="47.25">
      <c r="A22" s="260">
        <v>1</v>
      </c>
      <c r="B22" s="430" t="s">
        <v>130</v>
      </c>
      <c r="C22" s="9">
        <v>1</v>
      </c>
      <c r="D22" s="9">
        <v>10</v>
      </c>
      <c r="E22" s="9">
        <v>5</v>
      </c>
      <c r="F22" s="9">
        <v>41</v>
      </c>
      <c r="G22" s="9">
        <v>16</v>
      </c>
      <c r="H22" s="8">
        <v>3</v>
      </c>
      <c r="I22" s="8" t="s">
        <v>118</v>
      </c>
      <c r="J22" s="8" t="s">
        <v>118</v>
      </c>
      <c r="K22" s="8">
        <v>3</v>
      </c>
      <c r="L22" s="8">
        <v>5</v>
      </c>
      <c r="M22" s="8">
        <v>5</v>
      </c>
      <c r="N22" s="8">
        <v>10</v>
      </c>
      <c r="O22" s="8">
        <v>7</v>
      </c>
      <c r="P22" s="8" t="s">
        <v>118</v>
      </c>
      <c r="Q22" s="8">
        <v>15</v>
      </c>
      <c r="R22" s="8">
        <v>25</v>
      </c>
    </row>
    <row r="23" spans="1:18" ht="117" customHeight="1">
      <c r="A23" s="260">
        <v>2</v>
      </c>
      <c r="B23" s="430" t="s">
        <v>131</v>
      </c>
      <c r="C23" s="9">
        <v>0</v>
      </c>
      <c r="D23" s="9">
        <v>7</v>
      </c>
      <c r="E23" s="9">
        <v>7</v>
      </c>
      <c r="F23" s="9">
        <v>18</v>
      </c>
      <c r="G23" s="9">
        <v>8</v>
      </c>
      <c r="H23" s="8">
        <v>9</v>
      </c>
      <c r="I23" s="8">
        <v>3</v>
      </c>
      <c r="J23" s="8">
        <v>0</v>
      </c>
      <c r="K23" s="8">
        <v>2</v>
      </c>
      <c r="L23" s="8">
        <v>2</v>
      </c>
      <c r="M23" s="8">
        <v>2</v>
      </c>
      <c r="N23" s="8">
        <v>5</v>
      </c>
      <c r="O23" s="8">
        <v>5</v>
      </c>
      <c r="P23" s="8">
        <v>5</v>
      </c>
      <c r="Q23" s="8">
        <v>3</v>
      </c>
      <c r="R23" s="8">
        <v>5</v>
      </c>
    </row>
    <row r="24" spans="1:18" ht="110.25">
      <c r="A24" s="260">
        <v>3</v>
      </c>
      <c r="B24" s="431" t="s">
        <v>256</v>
      </c>
      <c r="C24" s="8">
        <v>0</v>
      </c>
      <c r="D24" s="8">
        <v>1</v>
      </c>
      <c r="E24" s="8">
        <v>2</v>
      </c>
      <c r="F24" s="8">
        <v>7</v>
      </c>
      <c r="G24" s="8">
        <v>4</v>
      </c>
      <c r="H24" s="8" t="s">
        <v>118</v>
      </c>
      <c r="I24" s="8">
        <v>1</v>
      </c>
      <c r="J24" s="8" t="s">
        <v>118</v>
      </c>
      <c r="K24" s="8">
        <v>2</v>
      </c>
      <c r="L24" s="8">
        <v>3</v>
      </c>
      <c r="M24" s="8">
        <v>3</v>
      </c>
      <c r="N24" s="8" t="s">
        <v>118</v>
      </c>
      <c r="O24" s="8">
        <v>6</v>
      </c>
      <c r="P24" s="8" t="s">
        <v>118</v>
      </c>
      <c r="Q24" s="8">
        <v>4</v>
      </c>
      <c r="R24" s="8">
        <v>6</v>
      </c>
    </row>
    <row r="25" spans="1:18" ht="15.75">
      <c r="A25" s="260">
        <v>4</v>
      </c>
      <c r="B25" s="432" t="s">
        <v>135</v>
      </c>
      <c r="C25" s="9">
        <v>0</v>
      </c>
      <c r="D25" s="9">
        <v>2</v>
      </c>
      <c r="E25" s="9">
        <v>2</v>
      </c>
      <c r="F25" s="9">
        <v>9</v>
      </c>
      <c r="G25" s="9">
        <v>4</v>
      </c>
      <c r="H25" s="8">
        <v>0</v>
      </c>
      <c r="I25" s="8">
        <v>1</v>
      </c>
      <c r="J25" s="8">
        <v>0</v>
      </c>
      <c r="K25" s="8">
        <v>5</v>
      </c>
      <c r="L25" s="8">
        <v>5</v>
      </c>
      <c r="M25" s="8">
        <v>5</v>
      </c>
      <c r="N25" s="8">
        <v>2</v>
      </c>
      <c r="O25" s="8">
        <v>5</v>
      </c>
      <c r="P25" s="8">
        <v>3</v>
      </c>
      <c r="Q25" s="8">
        <v>2</v>
      </c>
      <c r="R25" s="8">
        <v>0</v>
      </c>
    </row>
    <row r="26" spans="1:18" ht="47.25">
      <c r="A26" s="260">
        <v>5</v>
      </c>
      <c r="B26" s="429" t="s">
        <v>136</v>
      </c>
      <c r="C26" s="9">
        <v>0</v>
      </c>
      <c r="D26" s="9">
        <v>2</v>
      </c>
      <c r="E26" s="9">
        <v>2</v>
      </c>
      <c r="F26" s="9">
        <v>19</v>
      </c>
      <c r="G26" s="9">
        <v>8</v>
      </c>
      <c r="H26" s="8">
        <v>2</v>
      </c>
      <c r="I26" s="8">
        <v>0</v>
      </c>
      <c r="J26" s="8">
        <v>4</v>
      </c>
      <c r="K26" s="8">
        <v>3</v>
      </c>
      <c r="L26" s="8">
        <v>4</v>
      </c>
      <c r="M26" s="8">
        <v>4</v>
      </c>
      <c r="N26" s="8">
        <v>4</v>
      </c>
      <c r="O26" s="8">
        <v>6</v>
      </c>
      <c r="P26" s="8">
        <v>2</v>
      </c>
      <c r="Q26" s="8">
        <v>25</v>
      </c>
      <c r="R26" s="8">
        <v>10</v>
      </c>
    </row>
    <row r="27" spans="1:18" ht="47.25">
      <c r="A27" s="260">
        <v>6</v>
      </c>
      <c r="B27" s="430" t="s">
        <v>137</v>
      </c>
      <c r="C27" s="9">
        <v>1</v>
      </c>
      <c r="D27" s="9">
        <v>12</v>
      </c>
      <c r="E27" s="9">
        <v>7</v>
      </c>
      <c r="F27" s="9">
        <v>22</v>
      </c>
      <c r="G27" s="9">
        <v>4</v>
      </c>
      <c r="H27" s="8">
        <v>2</v>
      </c>
      <c r="I27" s="8">
        <v>2</v>
      </c>
      <c r="J27" s="8"/>
      <c r="K27" s="8">
        <v>8</v>
      </c>
      <c r="L27" s="8">
        <v>8</v>
      </c>
      <c r="M27" s="8">
        <v>12</v>
      </c>
      <c r="N27" s="8"/>
      <c r="O27" s="8">
        <v>4</v>
      </c>
      <c r="P27" s="8"/>
      <c r="Q27" s="8">
        <v>12</v>
      </c>
      <c r="R27" s="8"/>
    </row>
    <row r="28" spans="1:18" ht="47.25">
      <c r="A28" s="260">
        <v>7</v>
      </c>
      <c r="B28" s="430" t="s">
        <v>283</v>
      </c>
      <c r="C28" s="9" t="s">
        <v>118</v>
      </c>
      <c r="D28" s="9">
        <v>1</v>
      </c>
      <c r="E28" s="9">
        <v>1</v>
      </c>
      <c r="F28" s="9">
        <v>24</v>
      </c>
      <c r="G28" s="9">
        <v>3</v>
      </c>
      <c r="H28" s="8">
        <v>3</v>
      </c>
      <c r="I28" s="8">
        <v>1</v>
      </c>
      <c r="J28" s="8">
        <v>17</v>
      </c>
      <c r="K28" s="8">
        <v>1</v>
      </c>
      <c r="L28" s="8">
        <v>1</v>
      </c>
      <c r="M28" s="8">
        <v>1</v>
      </c>
      <c r="N28" s="8">
        <v>5</v>
      </c>
      <c r="O28" s="8">
        <v>3</v>
      </c>
      <c r="P28" s="8">
        <v>2</v>
      </c>
      <c r="Q28" s="8">
        <v>5</v>
      </c>
      <c r="R28" s="8">
        <v>3</v>
      </c>
    </row>
    <row r="29" spans="1:18" ht="39" customHeight="1">
      <c r="A29" s="260">
        <v>8</v>
      </c>
      <c r="B29" s="430" t="s">
        <v>142</v>
      </c>
      <c r="C29" s="9"/>
      <c r="D29" s="9"/>
      <c r="E29" s="9">
        <v>2</v>
      </c>
      <c r="F29" s="9">
        <v>8</v>
      </c>
      <c r="G29" s="9">
        <v>3</v>
      </c>
      <c r="H29" s="8">
        <v>1</v>
      </c>
      <c r="I29" s="8"/>
      <c r="J29" s="8">
        <v>8</v>
      </c>
      <c r="K29" s="8">
        <v>5</v>
      </c>
      <c r="L29" s="8">
        <v>5</v>
      </c>
      <c r="M29" s="8"/>
      <c r="N29" s="8"/>
      <c r="O29" s="8"/>
      <c r="P29" s="8"/>
      <c r="Q29" s="8">
        <v>3</v>
      </c>
      <c r="R29" s="8"/>
    </row>
    <row r="30" spans="1:18" ht="31.5">
      <c r="A30" s="260">
        <v>9</v>
      </c>
      <c r="B30" s="430" t="s">
        <v>140</v>
      </c>
      <c r="C30" s="9">
        <v>5</v>
      </c>
      <c r="D30" s="9">
        <v>8</v>
      </c>
      <c r="E30" s="9">
        <v>15</v>
      </c>
      <c r="F30" s="9">
        <v>13</v>
      </c>
      <c r="G30" s="9">
        <v>8</v>
      </c>
      <c r="H30" s="8">
        <v>2</v>
      </c>
      <c r="I30" s="8">
        <v>8</v>
      </c>
      <c r="J30" s="8">
        <v>0</v>
      </c>
      <c r="K30" s="8">
        <v>1</v>
      </c>
      <c r="L30" s="8">
        <v>1</v>
      </c>
      <c r="M30" s="8">
        <v>1</v>
      </c>
      <c r="N30" s="8">
        <v>1</v>
      </c>
      <c r="O30" s="8">
        <v>1</v>
      </c>
      <c r="P30" s="8">
        <v>1</v>
      </c>
      <c r="Q30" s="8">
        <v>5</v>
      </c>
      <c r="R30" s="8"/>
    </row>
    <row r="31" spans="1:18" ht="31.5">
      <c r="A31" s="260">
        <v>10</v>
      </c>
      <c r="B31" s="430" t="s">
        <v>284</v>
      </c>
      <c r="C31" s="9">
        <v>0</v>
      </c>
      <c r="D31" s="9">
        <v>1</v>
      </c>
      <c r="E31" s="9">
        <v>5</v>
      </c>
      <c r="F31" s="9">
        <v>19</v>
      </c>
      <c r="G31" s="9">
        <v>7</v>
      </c>
      <c r="H31" s="8">
        <v>1</v>
      </c>
      <c r="I31" s="8">
        <v>0</v>
      </c>
      <c r="J31" s="8">
        <v>0</v>
      </c>
      <c r="K31" s="8">
        <v>2</v>
      </c>
      <c r="L31" s="8">
        <v>2</v>
      </c>
      <c r="M31" s="8">
        <v>1</v>
      </c>
      <c r="N31" s="8">
        <v>5</v>
      </c>
      <c r="O31" s="8">
        <v>2</v>
      </c>
      <c r="P31" s="8">
        <v>2</v>
      </c>
      <c r="Q31" s="8">
        <v>2</v>
      </c>
      <c r="R31" s="8">
        <v>3</v>
      </c>
    </row>
    <row r="32" spans="1:18" ht="20.25">
      <c r="A32" s="849" t="s">
        <v>95</v>
      </c>
      <c r="B32" s="850"/>
      <c r="C32" s="107">
        <f aca="true" t="shared" si="1" ref="C32:R32">SUM(C22:C31)</f>
        <v>7</v>
      </c>
      <c r="D32" s="107">
        <f t="shared" si="1"/>
        <v>44</v>
      </c>
      <c r="E32" s="107">
        <f t="shared" si="1"/>
        <v>48</v>
      </c>
      <c r="F32" s="107">
        <f t="shared" si="1"/>
        <v>180</v>
      </c>
      <c r="G32" s="107">
        <f t="shared" si="1"/>
        <v>65</v>
      </c>
      <c r="H32" s="107">
        <f t="shared" si="1"/>
        <v>23</v>
      </c>
      <c r="I32" s="107">
        <f t="shared" si="1"/>
        <v>16</v>
      </c>
      <c r="J32" s="107">
        <f t="shared" si="1"/>
        <v>29</v>
      </c>
      <c r="K32" s="107">
        <f t="shared" si="1"/>
        <v>32</v>
      </c>
      <c r="L32" s="107">
        <f t="shared" si="1"/>
        <v>36</v>
      </c>
      <c r="M32" s="107">
        <f t="shared" si="1"/>
        <v>34</v>
      </c>
      <c r="N32" s="107">
        <f t="shared" si="1"/>
        <v>32</v>
      </c>
      <c r="O32" s="107">
        <f t="shared" si="1"/>
        <v>39</v>
      </c>
      <c r="P32" s="107">
        <f t="shared" si="1"/>
        <v>15</v>
      </c>
      <c r="Q32" s="107">
        <f t="shared" si="1"/>
        <v>76</v>
      </c>
      <c r="R32" s="107">
        <f t="shared" si="1"/>
        <v>52</v>
      </c>
    </row>
    <row r="33" spans="1:18" ht="30" customHeight="1">
      <c r="A33" s="871" t="s">
        <v>144</v>
      </c>
      <c r="B33" s="872"/>
      <c r="C33" s="872"/>
      <c r="D33" s="872"/>
      <c r="E33" s="872"/>
      <c r="F33" s="872"/>
      <c r="G33" s="872"/>
      <c r="H33" s="872"/>
      <c r="I33" s="872"/>
      <c r="J33" s="872"/>
      <c r="K33" s="872"/>
      <c r="L33" s="872"/>
      <c r="M33" s="872"/>
      <c r="N33" s="872"/>
      <c r="O33" s="872"/>
      <c r="P33" s="872"/>
      <c r="Q33" s="872"/>
      <c r="R33" s="873"/>
    </row>
    <row r="34" spans="1:18" ht="63">
      <c r="A34" s="428">
        <v>1</v>
      </c>
      <c r="B34" s="43" t="s">
        <v>651</v>
      </c>
      <c r="C34" s="9">
        <v>0</v>
      </c>
      <c r="D34" s="9">
        <v>1</v>
      </c>
      <c r="E34" s="9">
        <v>1</v>
      </c>
      <c r="F34" s="9">
        <v>3</v>
      </c>
      <c r="G34" s="9">
        <v>3</v>
      </c>
      <c r="H34" s="8">
        <v>1</v>
      </c>
      <c r="I34" s="8">
        <v>2</v>
      </c>
      <c r="J34" s="8">
        <v>0</v>
      </c>
      <c r="K34" s="8">
        <v>2</v>
      </c>
      <c r="L34" s="8">
        <v>2</v>
      </c>
      <c r="M34" s="8">
        <v>2</v>
      </c>
      <c r="N34" s="8">
        <v>2</v>
      </c>
      <c r="O34" s="8">
        <v>2</v>
      </c>
      <c r="P34" s="8">
        <v>0</v>
      </c>
      <c r="Q34" s="8">
        <v>0</v>
      </c>
      <c r="R34" s="8">
        <v>0</v>
      </c>
    </row>
    <row r="35" spans="1:18" ht="47.25">
      <c r="A35" s="428">
        <v>2</v>
      </c>
      <c r="B35" s="44" t="s">
        <v>146</v>
      </c>
      <c r="C35" s="9">
        <v>0</v>
      </c>
      <c r="D35" s="9">
        <v>3</v>
      </c>
      <c r="E35" s="9">
        <v>2</v>
      </c>
      <c r="F35" s="9">
        <v>7</v>
      </c>
      <c r="G35" s="9">
        <v>3</v>
      </c>
      <c r="H35" s="8">
        <v>2</v>
      </c>
      <c r="I35" s="8">
        <v>1</v>
      </c>
      <c r="J35" s="8">
        <v>0</v>
      </c>
      <c r="K35" s="8">
        <v>5</v>
      </c>
      <c r="L35" s="8">
        <v>3</v>
      </c>
      <c r="M35" s="8">
        <v>3</v>
      </c>
      <c r="N35" s="8">
        <v>4</v>
      </c>
      <c r="O35" s="8">
        <v>2</v>
      </c>
      <c r="P35" s="8">
        <v>2</v>
      </c>
      <c r="Q35" s="8">
        <v>5</v>
      </c>
      <c r="R35" s="8">
        <v>0</v>
      </c>
    </row>
    <row r="36" spans="1:18" ht="47.25">
      <c r="A36" s="428">
        <v>3</v>
      </c>
      <c r="B36" s="44" t="s">
        <v>149</v>
      </c>
      <c r="C36" s="9">
        <v>0</v>
      </c>
      <c r="D36" s="9">
        <v>1</v>
      </c>
      <c r="E36" s="9">
        <v>1</v>
      </c>
      <c r="F36" s="9">
        <v>7</v>
      </c>
      <c r="G36" s="9">
        <v>6</v>
      </c>
      <c r="H36" s="8">
        <v>1</v>
      </c>
      <c r="I36" s="8">
        <v>0</v>
      </c>
      <c r="J36" s="8">
        <v>0</v>
      </c>
      <c r="K36" s="8">
        <v>2</v>
      </c>
      <c r="L36" s="8">
        <v>2</v>
      </c>
      <c r="M36" s="8">
        <v>2</v>
      </c>
      <c r="N36" s="8">
        <v>2</v>
      </c>
      <c r="O36" s="8">
        <v>0</v>
      </c>
      <c r="P36" s="8">
        <v>0</v>
      </c>
      <c r="Q36" s="8">
        <v>2</v>
      </c>
      <c r="R36" s="8">
        <v>1</v>
      </c>
    </row>
    <row r="37" spans="1:18" ht="63">
      <c r="A37" s="428">
        <v>4</v>
      </c>
      <c r="B37" s="200" t="s">
        <v>258</v>
      </c>
      <c r="C37" s="9">
        <v>0</v>
      </c>
      <c r="D37" s="9">
        <v>1</v>
      </c>
      <c r="E37" s="9">
        <v>1</v>
      </c>
      <c r="F37" s="9">
        <v>3</v>
      </c>
      <c r="G37" s="9">
        <v>4</v>
      </c>
      <c r="H37" s="8">
        <v>1</v>
      </c>
      <c r="I37" s="8">
        <v>0</v>
      </c>
      <c r="J37" s="8">
        <v>0</v>
      </c>
      <c r="K37" s="8">
        <v>2</v>
      </c>
      <c r="L37" s="8">
        <v>3</v>
      </c>
      <c r="M37" s="8">
        <v>3</v>
      </c>
      <c r="N37" s="8">
        <v>3</v>
      </c>
      <c r="O37" s="8">
        <v>2</v>
      </c>
      <c r="P37" s="8">
        <v>0</v>
      </c>
      <c r="Q37" s="8">
        <v>2</v>
      </c>
      <c r="R37" s="8">
        <v>0</v>
      </c>
    </row>
    <row r="38" spans="1:18" ht="47.25">
      <c r="A38" s="428">
        <v>5</v>
      </c>
      <c r="B38" s="200" t="s">
        <v>151</v>
      </c>
      <c r="C38" s="9">
        <v>0</v>
      </c>
      <c r="D38" s="9">
        <v>4</v>
      </c>
      <c r="E38" s="9">
        <v>1</v>
      </c>
      <c r="F38" s="9">
        <v>5</v>
      </c>
      <c r="G38" s="9">
        <v>2</v>
      </c>
      <c r="H38" s="8">
        <v>1</v>
      </c>
      <c r="I38" s="8">
        <v>0</v>
      </c>
      <c r="J38" s="8">
        <v>0</v>
      </c>
      <c r="K38" s="8">
        <v>4</v>
      </c>
      <c r="L38" s="8">
        <v>2</v>
      </c>
      <c r="M38" s="8">
        <v>4</v>
      </c>
      <c r="N38" s="8">
        <v>6</v>
      </c>
      <c r="O38" s="8">
        <v>3</v>
      </c>
      <c r="P38" s="8">
        <v>1</v>
      </c>
      <c r="Q38" s="8"/>
      <c r="R38" s="8"/>
    </row>
    <row r="39" spans="1:18" ht="78.75">
      <c r="A39" s="428">
        <v>6</v>
      </c>
      <c r="B39" s="44" t="s">
        <v>650</v>
      </c>
      <c r="C39" s="9">
        <v>0</v>
      </c>
      <c r="D39" s="9">
        <v>2</v>
      </c>
      <c r="E39" s="9">
        <v>3</v>
      </c>
      <c r="F39" s="9">
        <v>5</v>
      </c>
      <c r="G39" s="9">
        <v>2</v>
      </c>
      <c r="H39" s="8">
        <v>3</v>
      </c>
      <c r="I39" s="8">
        <v>0</v>
      </c>
      <c r="J39" s="8">
        <v>3</v>
      </c>
      <c r="K39" s="427">
        <v>2</v>
      </c>
      <c r="L39" s="427">
        <v>2</v>
      </c>
      <c r="M39" s="427">
        <v>2</v>
      </c>
      <c r="N39" s="427">
        <v>1</v>
      </c>
      <c r="O39" s="427">
        <v>1</v>
      </c>
      <c r="P39" s="427">
        <v>2</v>
      </c>
      <c r="Q39" s="427">
        <v>2</v>
      </c>
      <c r="R39" s="427">
        <v>2</v>
      </c>
    </row>
    <row r="40" spans="1:18" ht="47.25">
      <c r="A40" s="428">
        <v>7</v>
      </c>
      <c r="B40" s="44" t="s">
        <v>157</v>
      </c>
      <c r="C40" s="9">
        <v>0</v>
      </c>
      <c r="D40" s="9">
        <v>2</v>
      </c>
      <c r="E40" s="9">
        <v>2</v>
      </c>
      <c r="F40" s="9">
        <v>4</v>
      </c>
      <c r="G40" s="9">
        <v>1</v>
      </c>
      <c r="H40" s="8">
        <v>2</v>
      </c>
      <c r="I40" s="8">
        <v>0</v>
      </c>
      <c r="J40" s="8">
        <v>0</v>
      </c>
      <c r="K40" s="8">
        <v>15</v>
      </c>
      <c r="L40" s="8">
        <v>13</v>
      </c>
      <c r="M40" s="8">
        <v>13</v>
      </c>
      <c r="N40" s="8">
        <v>10</v>
      </c>
      <c r="O40" s="8">
        <v>5</v>
      </c>
      <c r="P40" s="8">
        <v>5</v>
      </c>
      <c r="Q40" s="8">
        <v>15</v>
      </c>
      <c r="R40" s="8">
        <v>0</v>
      </c>
    </row>
    <row r="41" spans="1:18" ht="63">
      <c r="A41" s="428">
        <v>8</v>
      </c>
      <c r="B41" s="44" t="s">
        <v>158</v>
      </c>
      <c r="C41" s="9">
        <v>0</v>
      </c>
      <c r="D41" s="9">
        <v>2</v>
      </c>
      <c r="E41" s="9">
        <v>1</v>
      </c>
      <c r="F41" s="9">
        <v>3</v>
      </c>
      <c r="G41" s="9">
        <v>2</v>
      </c>
      <c r="H41" s="8">
        <v>0</v>
      </c>
      <c r="I41" s="8">
        <v>0</v>
      </c>
      <c r="J41" s="8">
        <v>0</v>
      </c>
      <c r="K41" s="8">
        <v>3</v>
      </c>
      <c r="L41" s="8">
        <v>1</v>
      </c>
      <c r="M41" s="8">
        <v>2</v>
      </c>
      <c r="N41" s="8">
        <v>2</v>
      </c>
      <c r="O41" s="8">
        <v>3</v>
      </c>
      <c r="P41" s="8">
        <v>1</v>
      </c>
      <c r="Q41" s="8">
        <v>3</v>
      </c>
      <c r="R41" s="8">
        <v>2</v>
      </c>
    </row>
    <row r="42" spans="1:18" ht="47.25">
      <c r="A42" s="428">
        <v>9</v>
      </c>
      <c r="B42" s="200" t="s">
        <v>159</v>
      </c>
      <c r="C42" s="9"/>
      <c r="D42" s="9">
        <v>3</v>
      </c>
      <c r="E42" s="9">
        <v>1</v>
      </c>
      <c r="F42" s="9">
        <v>5</v>
      </c>
      <c r="G42" s="9">
        <v>2</v>
      </c>
      <c r="H42" s="8">
        <v>1</v>
      </c>
      <c r="I42" s="8"/>
      <c r="J42" s="8"/>
      <c r="K42" s="8">
        <v>2</v>
      </c>
      <c r="L42" s="8">
        <v>1</v>
      </c>
      <c r="M42" s="8">
        <v>1</v>
      </c>
      <c r="N42" s="8">
        <v>1</v>
      </c>
      <c r="O42" s="8">
        <v>1</v>
      </c>
      <c r="P42" s="8"/>
      <c r="Q42" s="8">
        <v>2</v>
      </c>
      <c r="R42" s="8">
        <v>2</v>
      </c>
    </row>
    <row r="43" spans="1:18" ht="63" customHeight="1">
      <c r="A43" s="428">
        <v>10</v>
      </c>
      <c r="B43" s="179" t="s">
        <v>160</v>
      </c>
      <c r="C43" s="9">
        <v>0</v>
      </c>
      <c r="D43" s="9">
        <v>9</v>
      </c>
      <c r="E43" s="433">
        <v>2</v>
      </c>
      <c r="F43" s="9">
        <v>13</v>
      </c>
      <c r="G43" s="9">
        <v>2</v>
      </c>
      <c r="H43" s="9">
        <v>6</v>
      </c>
      <c r="I43" s="9"/>
      <c r="J43" s="9"/>
      <c r="K43" s="9">
        <v>8</v>
      </c>
      <c r="L43" s="9">
        <v>5</v>
      </c>
      <c r="M43" s="9">
        <v>5</v>
      </c>
      <c r="N43" s="9"/>
      <c r="O43" s="9">
        <v>1</v>
      </c>
      <c r="P43" s="9"/>
      <c r="Q43" s="9">
        <v>4</v>
      </c>
      <c r="R43" s="9"/>
    </row>
    <row r="44" spans="1:18" ht="20.25">
      <c r="A44" s="849" t="s">
        <v>95</v>
      </c>
      <c r="B44" s="850"/>
      <c r="C44" s="107">
        <f aca="true" t="shared" si="2" ref="C44:R44">SUM(C34:C43)</f>
        <v>0</v>
      </c>
      <c r="D44" s="107">
        <f t="shared" si="2"/>
        <v>28</v>
      </c>
      <c r="E44" s="107">
        <f t="shared" si="2"/>
        <v>15</v>
      </c>
      <c r="F44" s="107">
        <f t="shared" si="2"/>
        <v>55</v>
      </c>
      <c r="G44" s="107">
        <f t="shared" si="2"/>
        <v>27</v>
      </c>
      <c r="H44" s="107">
        <f t="shared" si="2"/>
        <v>18</v>
      </c>
      <c r="I44" s="107">
        <f t="shared" si="2"/>
        <v>3</v>
      </c>
      <c r="J44" s="107">
        <f t="shared" si="2"/>
        <v>3</v>
      </c>
      <c r="K44" s="107">
        <f t="shared" si="2"/>
        <v>45</v>
      </c>
      <c r="L44" s="107">
        <f t="shared" si="2"/>
        <v>34</v>
      </c>
      <c r="M44" s="107">
        <f t="shared" si="2"/>
        <v>37</v>
      </c>
      <c r="N44" s="107">
        <f t="shared" si="2"/>
        <v>31</v>
      </c>
      <c r="O44" s="107">
        <f t="shared" si="2"/>
        <v>20</v>
      </c>
      <c r="P44" s="107">
        <f t="shared" si="2"/>
        <v>11</v>
      </c>
      <c r="Q44" s="107">
        <f t="shared" si="2"/>
        <v>35</v>
      </c>
      <c r="R44" s="107">
        <f t="shared" si="2"/>
        <v>7</v>
      </c>
    </row>
    <row r="45" spans="1:18" ht="30" customHeight="1">
      <c r="A45" s="871" t="s">
        <v>156</v>
      </c>
      <c r="B45" s="872"/>
      <c r="C45" s="872"/>
      <c r="D45" s="872"/>
      <c r="E45" s="872"/>
      <c r="F45" s="872"/>
      <c r="G45" s="872"/>
      <c r="H45" s="872"/>
      <c r="I45" s="872"/>
      <c r="J45" s="872"/>
      <c r="K45" s="872"/>
      <c r="L45" s="872"/>
      <c r="M45" s="872"/>
      <c r="N45" s="872"/>
      <c r="O45" s="872"/>
      <c r="P45" s="872"/>
      <c r="Q45" s="872"/>
      <c r="R45" s="873"/>
    </row>
    <row r="46" spans="1:18" ht="94.5">
      <c r="A46" s="428">
        <v>1</v>
      </c>
      <c r="B46" s="44" t="s">
        <v>168</v>
      </c>
      <c r="C46" s="9">
        <v>1</v>
      </c>
      <c r="D46" s="9">
        <v>1</v>
      </c>
      <c r="E46" s="9">
        <v>2</v>
      </c>
      <c r="F46" s="9">
        <v>15</v>
      </c>
      <c r="G46" s="9">
        <v>4</v>
      </c>
      <c r="H46" s="8">
        <v>2</v>
      </c>
      <c r="I46" s="8">
        <v>0</v>
      </c>
      <c r="J46" s="8">
        <v>0</v>
      </c>
      <c r="K46" s="8">
        <v>1</v>
      </c>
      <c r="L46" s="8">
        <v>0</v>
      </c>
      <c r="M46" s="8">
        <v>1</v>
      </c>
      <c r="N46" s="8">
        <v>10</v>
      </c>
      <c r="O46" s="8">
        <v>5</v>
      </c>
      <c r="P46" s="8">
        <v>2</v>
      </c>
      <c r="Q46" s="8">
        <v>5</v>
      </c>
      <c r="R46" s="8">
        <v>0</v>
      </c>
    </row>
    <row r="47" spans="1:18" ht="47.25">
      <c r="A47" s="428">
        <v>2</v>
      </c>
      <c r="B47" s="281" t="s">
        <v>652</v>
      </c>
      <c r="C47" s="426" t="s">
        <v>262</v>
      </c>
      <c r="D47" s="426" t="s">
        <v>262</v>
      </c>
      <c r="E47" s="426" t="s">
        <v>262</v>
      </c>
      <c r="F47" s="426">
        <v>3</v>
      </c>
      <c r="G47" s="426">
        <v>4</v>
      </c>
      <c r="H47" s="263">
        <v>1</v>
      </c>
      <c r="I47" s="426" t="s">
        <v>262</v>
      </c>
      <c r="J47" s="426" t="s">
        <v>262</v>
      </c>
      <c r="K47" s="426" t="s">
        <v>262</v>
      </c>
      <c r="L47" s="263">
        <v>1</v>
      </c>
      <c r="M47" s="263">
        <v>1</v>
      </c>
      <c r="N47" s="263">
        <v>1</v>
      </c>
      <c r="O47" s="263">
        <v>3</v>
      </c>
      <c r="P47" s="426" t="s">
        <v>262</v>
      </c>
      <c r="Q47" s="426" t="s">
        <v>262</v>
      </c>
      <c r="R47" s="426" t="s">
        <v>262</v>
      </c>
    </row>
    <row r="48" spans="1:18" ht="63">
      <c r="A48" s="428">
        <v>3</v>
      </c>
      <c r="B48" s="281" t="s">
        <v>455</v>
      </c>
      <c r="C48" s="426">
        <v>0</v>
      </c>
      <c r="D48" s="426">
        <v>0</v>
      </c>
      <c r="E48" s="426">
        <v>1</v>
      </c>
      <c r="F48" s="426">
        <v>11</v>
      </c>
      <c r="G48" s="434">
        <v>5</v>
      </c>
      <c r="H48" s="427">
        <v>3</v>
      </c>
      <c r="I48" s="263">
        <v>0</v>
      </c>
      <c r="J48" s="263">
        <v>0</v>
      </c>
      <c r="K48" s="263">
        <v>10</v>
      </c>
      <c r="L48" s="263">
        <v>10</v>
      </c>
      <c r="M48" s="263">
        <v>10</v>
      </c>
      <c r="N48" s="263">
        <v>10</v>
      </c>
      <c r="O48" s="263">
        <v>7</v>
      </c>
      <c r="P48" s="263">
        <v>10</v>
      </c>
      <c r="Q48" s="427">
        <v>10</v>
      </c>
      <c r="R48" s="263">
        <v>10</v>
      </c>
    </row>
    <row r="49" spans="1:18" ht="47.25">
      <c r="A49" s="428">
        <v>4</v>
      </c>
      <c r="B49" s="44" t="s">
        <v>164</v>
      </c>
      <c r="C49" s="9">
        <v>0</v>
      </c>
      <c r="D49" s="9">
        <v>2</v>
      </c>
      <c r="E49" s="9">
        <v>2</v>
      </c>
      <c r="F49" s="9">
        <v>2</v>
      </c>
      <c r="G49" s="9">
        <v>3</v>
      </c>
      <c r="H49" s="8">
        <v>1</v>
      </c>
      <c r="I49" s="8">
        <v>1</v>
      </c>
      <c r="J49" s="8">
        <v>0</v>
      </c>
      <c r="K49" s="8">
        <v>0</v>
      </c>
      <c r="L49" s="8">
        <v>5</v>
      </c>
      <c r="M49" s="8">
        <v>5</v>
      </c>
      <c r="N49" s="8">
        <v>0</v>
      </c>
      <c r="O49" s="8">
        <v>5</v>
      </c>
      <c r="P49" s="8">
        <v>0</v>
      </c>
      <c r="Q49" s="8">
        <v>5</v>
      </c>
      <c r="R49" s="8">
        <v>0</v>
      </c>
    </row>
    <row r="50" spans="1:18" ht="94.5">
      <c r="A50" s="428">
        <v>5</v>
      </c>
      <c r="B50" s="44" t="s">
        <v>291</v>
      </c>
      <c r="C50" s="9"/>
      <c r="D50" s="9">
        <v>2</v>
      </c>
      <c r="E50" s="9">
        <v>1</v>
      </c>
      <c r="F50" s="9">
        <v>6</v>
      </c>
      <c r="G50" s="9">
        <v>6</v>
      </c>
      <c r="H50" s="8"/>
      <c r="I50" s="8"/>
      <c r="J50" s="8"/>
      <c r="K50" s="8">
        <v>2</v>
      </c>
      <c r="L50" s="8">
        <v>2</v>
      </c>
      <c r="M50" s="8">
        <v>2</v>
      </c>
      <c r="N50" s="8">
        <v>2</v>
      </c>
      <c r="O50" s="8">
        <v>6</v>
      </c>
      <c r="P50" s="8"/>
      <c r="Q50" s="8"/>
      <c r="R50" s="8"/>
    </row>
    <row r="51" spans="1:18" ht="31.5">
      <c r="A51" s="428">
        <v>6</v>
      </c>
      <c r="B51" s="44" t="s">
        <v>166</v>
      </c>
      <c r="C51" s="9" t="s">
        <v>118</v>
      </c>
      <c r="D51" s="9" t="s">
        <v>118</v>
      </c>
      <c r="E51" s="9" t="s">
        <v>118</v>
      </c>
      <c r="F51" s="9">
        <v>1</v>
      </c>
      <c r="G51" s="9" t="s">
        <v>118</v>
      </c>
      <c r="H51" s="9" t="s">
        <v>118</v>
      </c>
      <c r="I51" s="9" t="s">
        <v>118</v>
      </c>
      <c r="J51" s="9" t="s">
        <v>118</v>
      </c>
      <c r="K51" s="9" t="s">
        <v>118</v>
      </c>
      <c r="L51" s="9" t="s">
        <v>118</v>
      </c>
      <c r="M51" s="9" t="s">
        <v>118</v>
      </c>
      <c r="N51" s="9" t="s">
        <v>118</v>
      </c>
      <c r="O51" s="8">
        <v>2</v>
      </c>
      <c r="P51" s="8" t="s">
        <v>118</v>
      </c>
      <c r="Q51" s="8" t="s">
        <v>118</v>
      </c>
      <c r="R51" s="8" t="s">
        <v>118</v>
      </c>
    </row>
    <row r="52" spans="1:18" ht="94.5">
      <c r="A52" s="428">
        <v>7</v>
      </c>
      <c r="B52" s="44" t="s">
        <v>167</v>
      </c>
      <c r="C52" s="8" t="s">
        <v>118</v>
      </c>
      <c r="D52" s="8">
        <v>1</v>
      </c>
      <c r="E52" s="8">
        <v>1</v>
      </c>
      <c r="F52" s="8">
        <v>8</v>
      </c>
      <c r="G52" s="8">
        <v>2</v>
      </c>
      <c r="H52" s="8">
        <v>3</v>
      </c>
      <c r="I52" s="8" t="s">
        <v>118</v>
      </c>
      <c r="J52" s="8" t="s">
        <v>118</v>
      </c>
      <c r="K52" s="8">
        <v>3</v>
      </c>
      <c r="L52" s="8" t="s">
        <v>118</v>
      </c>
      <c r="M52" s="8" t="s">
        <v>118</v>
      </c>
      <c r="N52" s="8" t="s">
        <v>118</v>
      </c>
      <c r="O52" s="8">
        <v>2</v>
      </c>
      <c r="P52" s="8" t="s">
        <v>118</v>
      </c>
      <c r="Q52" s="8" t="s">
        <v>118</v>
      </c>
      <c r="R52" s="8" t="s">
        <v>118</v>
      </c>
    </row>
    <row r="53" spans="1:18" ht="63">
      <c r="A53" s="428">
        <v>8</v>
      </c>
      <c r="B53" s="200" t="s">
        <v>171</v>
      </c>
      <c r="C53" s="9">
        <v>0</v>
      </c>
      <c r="D53" s="9">
        <v>9</v>
      </c>
      <c r="E53" s="9">
        <v>3</v>
      </c>
      <c r="F53" s="9">
        <v>5</v>
      </c>
      <c r="G53" s="9">
        <v>6</v>
      </c>
      <c r="H53" s="8">
        <v>1</v>
      </c>
      <c r="I53" s="8">
        <v>0</v>
      </c>
      <c r="J53" s="8">
        <v>0</v>
      </c>
      <c r="K53" s="8">
        <v>5</v>
      </c>
      <c r="L53" s="8">
        <v>0</v>
      </c>
      <c r="M53" s="8">
        <v>7</v>
      </c>
      <c r="N53" s="8">
        <v>10</v>
      </c>
      <c r="O53" s="8">
        <v>4</v>
      </c>
      <c r="P53" s="8">
        <v>0</v>
      </c>
      <c r="Q53" s="8">
        <v>4</v>
      </c>
      <c r="R53" s="8">
        <v>6</v>
      </c>
    </row>
    <row r="54" spans="1:18" ht="20.25">
      <c r="A54" s="849" t="s">
        <v>95</v>
      </c>
      <c r="B54" s="850"/>
      <c r="C54" s="107">
        <f aca="true" t="shared" si="3" ref="C54:R54">SUM(C46:C53)</f>
        <v>1</v>
      </c>
      <c r="D54" s="107">
        <f t="shared" si="3"/>
        <v>15</v>
      </c>
      <c r="E54" s="107">
        <f t="shared" si="3"/>
        <v>10</v>
      </c>
      <c r="F54" s="107">
        <f t="shared" si="3"/>
        <v>51</v>
      </c>
      <c r="G54" s="107">
        <f t="shared" si="3"/>
        <v>30</v>
      </c>
      <c r="H54" s="107">
        <f t="shared" si="3"/>
        <v>11</v>
      </c>
      <c r="I54" s="107">
        <f t="shared" si="3"/>
        <v>1</v>
      </c>
      <c r="J54" s="107">
        <f t="shared" si="3"/>
        <v>0</v>
      </c>
      <c r="K54" s="107">
        <f t="shared" si="3"/>
        <v>21</v>
      </c>
      <c r="L54" s="107">
        <f t="shared" si="3"/>
        <v>18</v>
      </c>
      <c r="M54" s="107">
        <f t="shared" si="3"/>
        <v>26</v>
      </c>
      <c r="N54" s="107">
        <f t="shared" si="3"/>
        <v>33</v>
      </c>
      <c r="O54" s="107">
        <f t="shared" si="3"/>
        <v>34</v>
      </c>
      <c r="P54" s="107">
        <f t="shared" si="3"/>
        <v>12</v>
      </c>
      <c r="Q54" s="107">
        <f t="shared" si="3"/>
        <v>24</v>
      </c>
      <c r="R54" s="107">
        <f t="shared" si="3"/>
        <v>16</v>
      </c>
    </row>
    <row r="55" spans="1:18" ht="30" customHeight="1">
      <c r="A55" s="871" t="s">
        <v>172</v>
      </c>
      <c r="B55" s="872"/>
      <c r="C55" s="872"/>
      <c r="D55" s="872"/>
      <c r="E55" s="872"/>
      <c r="F55" s="872"/>
      <c r="G55" s="872"/>
      <c r="H55" s="872"/>
      <c r="I55" s="872"/>
      <c r="J55" s="872"/>
      <c r="K55" s="872"/>
      <c r="L55" s="872"/>
      <c r="M55" s="872"/>
      <c r="N55" s="872"/>
      <c r="O55" s="872"/>
      <c r="P55" s="872"/>
      <c r="Q55" s="872"/>
      <c r="R55" s="873"/>
    </row>
    <row r="56" spans="1:18" ht="141.75">
      <c r="A56" s="428">
        <v>1</v>
      </c>
      <c r="B56" s="200" t="s">
        <v>292</v>
      </c>
      <c r="C56" s="426" t="s">
        <v>118</v>
      </c>
      <c r="D56" s="426" t="s">
        <v>118</v>
      </c>
      <c r="E56" s="426">
        <v>1</v>
      </c>
      <c r="F56" s="426">
        <v>8</v>
      </c>
      <c r="G56" s="426">
        <v>6</v>
      </c>
      <c r="H56" s="263" t="s">
        <v>118</v>
      </c>
      <c r="I56" s="263">
        <v>1</v>
      </c>
      <c r="J56" s="263" t="s">
        <v>118</v>
      </c>
      <c r="K56" s="263">
        <v>2</v>
      </c>
      <c r="L56" s="263" t="s">
        <v>118</v>
      </c>
      <c r="M56" s="263">
        <v>3</v>
      </c>
      <c r="N56" s="263">
        <v>3</v>
      </c>
      <c r="O56" s="263">
        <v>3</v>
      </c>
      <c r="P56" s="263">
        <v>2</v>
      </c>
      <c r="Q56" s="263">
        <v>3</v>
      </c>
      <c r="R56" s="263">
        <v>7</v>
      </c>
    </row>
    <row r="57" spans="1:18" ht="173.25">
      <c r="A57" s="428">
        <v>2</v>
      </c>
      <c r="B57" s="200" t="s">
        <v>293</v>
      </c>
      <c r="C57" s="8">
        <v>0</v>
      </c>
      <c r="D57" s="8">
        <v>8</v>
      </c>
      <c r="E57" s="8">
        <v>1</v>
      </c>
      <c r="F57" s="8">
        <v>24</v>
      </c>
      <c r="G57" s="8">
        <v>7</v>
      </c>
      <c r="H57" s="8">
        <v>1</v>
      </c>
      <c r="I57" s="8">
        <v>1</v>
      </c>
      <c r="J57" s="8">
        <v>0</v>
      </c>
      <c r="K57" s="8">
        <v>19</v>
      </c>
      <c r="L57" s="8">
        <v>4</v>
      </c>
      <c r="M57" s="8">
        <v>4</v>
      </c>
      <c r="N57" s="8">
        <v>2</v>
      </c>
      <c r="O57" s="8">
        <v>4</v>
      </c>
      <c r="P57" s="8">
        <v>5</v>
      </c>
      <c r="Q57" s="8">
        <v>30</v>
      </c>
      <c r="R57" s="8">
        <v>2</v>
      </c>
    </row>
    <row r="58" spans="1:18" ht="47.25">
      <c r="A58" s="428">
        <v>3</v>
      </c>
      <c r="B58" s="200" t="s">
        <v>185</v>
      </c>
      <c r="C58" s="8">
        <v>1</v>
      </c>
      <c r="D58" s="8"/>
      <c r="E58" s="8">
        <v>8</v>
      </c>
      <c r="F58" s="8">
        <v>14</v>
      </c>
      <c r="G58" s="8">
        <v>1</v>
      </c>
      <c r="H58" s="8">
        <v>5</v>
      </c>
      <c r="I58" s="8">
        <v>1</v>
      </c>
      <c r="J58" s="8">
        <v>10</v>
      </c>
      <c r="K58" s="8">
        <v>2</v>
      </c>
      <c r="L58" s="8">
        <v>2</v>
      </c>
      <c r="M58" s="8">
        <v>3</v>
      </c>
      <c r="N58" s="8">
        <v>3</v>
      </c>
      <c r="O58" s="8">
        <v>2</v>
      </c>
      <c r="P58" s="8"/>
      <c r="Q58" s="8">
        <v>10</v>
      </c>
      <c r="R58" s="8">
        <v>10</v>
      </c>
    </row>
    <row r="59" spans="1:18" ht="47.25">
      <c r="A59" s="428">
        <v>4</v>
      </c>
      <c r="B59" s="200" t="s">
        <v>265</v>
      </c>
      <c r="C59" s="8">
        <v>1</v>
      </c>
      <c r="D59" s="8">
        <v>3</v>
      </c>
      <c r="E59" s="8">
        <v>2</v>
      </c>
      <c r="F59" s="8">
        <v>14</v>
      </c>
      <c r="G59" s="8">
        <v>13</v>
      </c>
      <c r="H59" s="8">
        <v>1</v>
      </c>
      <c r="I59" s="8">
        <v>2</v>
      </c>
      <c r="J59" s="8" t="s">
        <v>118</v>
      </c>
      <c r="K59" s="8">
        <v>1</v>
      </c>
      <c r="L59" s="8">
        <v>1</v>
      </c>
      <c r="M59" s="8">
        <v>2</v>
      </c>
      <c r="N59" s="8">
        <v>3</v>
      </c>
      <c r="O59" s="8">
        <v>5</v>
      </c>
      <c r="P59" s="8">
        <v>2</v>
      </c>
      <c r="Q59" s="8">
        <v>4</v>
      </c>
      <c r="R59" s="8">
        <v>2</v>
      </c>
    </row>
    <row r="60" spans="1:18" ht="47.25">
      <c r="A60" s="428">
        <v>5</v>
      </c>
      <c r="B60" s="200" t="s">
        <v>266</v>
      </c>
      <c r="C60" s="8">
        <v>0</v>
      </c>
      <c r="D60" s="8">
        <v>16</v>
      </c>
      <c r="E60" s="8">
        <v>16</v>
      </c>
      <c r="F60" s="8">
        <v>12</v>
      </c>
      <c r="G60" s="8">
        <v>5</v>
      </c>
      <c r="H60" s="8">
        <v>0</v>
      </c>
      <c r="I60" s="8">
        <v>1</v>
      </c>
      <c r="J60" s="8">
        <v>0</v>
      </c>
      <c r="K60" s="8">
        <v>10</v>
      </c>
      <c r="L60" s="8">
        <v>10</v>
      </c>
      <c r="M60" s="8">
        <v>10</v>
      </c>
      <c r="N60" s="8">
        <v>6</v>
      </c>
      <c r="O60" s="8">
        <v>6</v>
      </c>
      <c r="P60" s="8">
        <v>1</v>
      </c>
      <c r="Q60" s="8">
        <v>10</v>
      </c>
      <c r="R60" s="8">
        <v>2</v>
      </c>
    </row>
    <row r="61" spans="1:18" ht="157.5">
      <c r="A61" s="428">
        <v>6</v>
      </c>
      <c r="B61" s="200" t="s">
        <v>294</v>
      </c>
      <c r="C61" s="8">
        <v>0</v>
      </c>
      <c r="D61" s="8">
        <v>1</v>
      </c>
      <c r="E61" s="8">
        <v>1</v>
      </c>
      <c r="F61" s="8">
        <v>7</v>
      </c>
      <c r="G61" s="8">
        <v>5</v>
      </c>
      <c r="H61" s="8">
        <v>1</v>
      </c>
      <c r="I61" s="8">
        <v>1</v>
      </c>
      <c r="J61" s="8">
        <v>0</v>
      </c>
      <c r="K61" s="8">
        <v>10</v>
      </c>
      <c r="L61" s="8">
        <v>5</v>
      </c>
      <c r="M61" s="8">
        <v>5</v>
      </c>
      <c r="N61" s="8">
        <v>16</v>
      </c>
      <c r="O61" s="8">
        <v>2</v>
      </c>
      <c r="P61" s="8">
        <v>3</v>
      </c>
      <c r="Q61" s="8">
        <v>2</v>
      </c>
      <c r="R61" s="8">
        <v>2</v>
      </c>
    </row>
    <row r="62" spans="1:18" ht="47.25">
      <c r="A62" s="428">
        <v>7</v>
      </c>
      <c r="B62" s="200" t="s">
        <v>267</v>
      </c>
      <c r="C62" s="9">
        <v>1</v>
      </c>
      <c r="D62" s="9">
        <v>3</v>
      </c>
      <c r="E62" s="9">
        <v>4</v>
      </c>
      <c r="F62" s="9">
        <v>20</v>
      </c>
      <c r="G62" s="9">
        <v>17</v>
      </c>
      <c r="H62" s="8">
        <v>4</v>
      </c>
      <c r="I62" s="8">
        <v>1</v>
      </c>
      <c r="J62" s="8">
        <v>0</v>
      </c>
      <c r="K62" s="8">
        <v>3</v>
      </c>
      <c r="L62" s="8">
        <v>3</v>
      </c>
      <c r="M62" s="8">
        <v>3</v>
      </c>
      <c r="N62" s="8">
        <v>10</v>
      </c>
      <c r="O62" s="8">
        <v>5</v>
      </c>
      <c r="P62" s="8">
        <v>2</v>
      </c>
      <c r="Q62" s="8">
        <v>2</v>
      </c>
      <c r="R62" s="8">
        <v>0</v>
      </c>
    </row>
    <row r="63" spans="1:18" ht="126">
      <c r="A63" s="428">
        <v>8</v>
      </c>
      <c r="B63" s="200" t="s">
        <v>653</v>
      </c>
      <c r="C63" s="263">
        <v>0</v>
      </c>
      <c r="D63" s="263">
        <v>0</v>
      </c>
      <c r="E63" s="263">
        <v>0</v>
      </c>
      <c r="F63" s="263">
        <v>3</v>
      </c>
      <c r="G63" s="263">
        <v>0</v>
      </c>
      <c r="H63" s="263">
        <v>2</v>
      </c>
      <c r="I63" s="263">
        <v>1</v>
      </c>
      <c r="J63" s="263">
        <v>0</v>
      </c>
      <c r="K63" s="263">
        <v>3</v>
      </c>
      <c r="L63" s="263">
        <v>3</v>
      </c>
      <c r="M63" s="263">
        <v>3</v>
      </c>
      <c r="N63" s="263"/>
      <c r="O63" s="263">
        <v>5</v>
      </c>
      <c r="P63" s="263"/>
      <c r="Q63" s="263">
        <v>4</v>
      </c>
      <c r="R63" s="263">
        <v>5</v>
      </c>
    </row>
    <row r="64" spans="1:18" ht="20.25">
      <c r="A64" s="849" t="s">
        <v>95</v>
      </c>
      <c r="B64" s="850"/>
      <c r="C64" s="107">
        <f>SUM(C57:C63)</f>
        <v>3</v>
      </c>
      <c r="D64" s="107">
        <f aca="true" t="shared" si="4" ref="D64:R64">SUM(D57:D63)</f>
        <v>31</v>
      </c>
      <c r="E64" s="107">
        <f t="shared" si="4"/>
        <v>32</v>
      </c>
      <c r="F64" s="107">
        <f t="shared" si="4"/>
        <v>94</v>
      </c>
      <c r="G64" s="107">
        <f t="shared" si="4"/>
        <v>48</v>
      </c>
      <c r="H64" s="107">
        <f t="shared" si="4"/>
        <v>14</v>
      </c>
      <c r="I64" s="107">
        <f t="shared" si="4"/>
        <v>8</v>
      </c>
      <c r="J64" s="107">
        <f t="shared" si="4"/>
        <v>10</v>
      </c>
      <c r="K64" s="107">
        <f t="shared" si="4"/>
        <v>48</v>
      </c>
      <c r="L64" s="107">
        <f t="shared" si="4"/>
        <v>28</v>
      </c>
      <c r="M64" s="107">
        <f t="shared" si="4"/>
        <v>30</v>
      </c>
      <c r="N64" s="107">
        <f t="shared" si="4"/>
        <v>40</v>
      </c>
      <c r="O64" s="107">
        <f t="shared" si="4"/>
        <v>29</v>
      </c>
      <c r="P64" s="107">
        <f t="shared" si="4"/>
        <v>13</v>
      </c>
      <c r="Q64" s="107">
        <f t="shared" si="4"/>
        <v>62</v>
      </c>
      <c r="R64" s="107">
        <f t="shared" si="4"/>
        <v>23</v>
      </c>
    </row>
    <row r="65" spans="1:18" ht="32.25" customHeight="1">
      <c r="A65" s="871" t="s">
        <v>187</v>
      </c>
      <c r="B65" s="872"/>
      <c r="C65" s="872"/>
      <c r="D65" s="872"/>
      <c r="E65" s="872"/>
      <c r="F65" s="872"/>
      <c r="G65" s="872"/>
      <c r="H65" s="872"/>
      <c r="I65" s="872"/>
      <c r="J65" s="872"/>
      <c r="K65" s="872"/>
      <c r="L65" s="872"/>
      <c r="M65" s="872"/>
      <c r="N65" s="872"/>
      <c r="O65" s="872"/>
      <c r="P65" s="872"/>
      <c r="Q65" s="872"/>
      <c r="R65" s="873"/>
    </row>
    <row r="66" spans="1:18" ht="47.25">
      <c r="A66" s="428">
        <v>1</v>
      </c>
      <c r="B66" s="435" t="s">
        <v>190</v>
      </c>
      <c r="C66" s="9">
        <v>1</v>
      </c>
      <c r="D66" s="9"/>
      <c r="E66" s="9">
        <v>3</v>
      </c>
      <c r="F66" s="9">
        <v>8</v>
      </c>
      <c r="G66" s="9">
        <v>2</v>
      </c>
      <c r="H66" s="8">
        <v>3</v>
      </c>
      <c r="I66" s="8"/>
      <c r="J66" s="8"/>
      <c r="K66" s="8">
        <v>5</v>
      </c>
      <c r="L66" s="8">
        <v>10</v>
      </c>
      <c r="M66" s="8">
        <v>10</v>
      </c>
      <c r="N66" s="8">
        <v>5</v>
      </c>
      <c r="O66" s="8">
        <v>3</v>
      </c>
      <c r="P66" s="8">
        <v>1</v>
      </c>
      <c r="Q66" s="8">
        <v>5</v>
      </c>
      <c r="R66" s="8">
        <v>10</v>
      </c>
    </row>
    <row r="67" spans="1:18" ht="63">
      <c r="A67" s="428">
        <v>2</v>
      </c>
      <c r="B67" s="44" t="s">
        <v>191</v>
      </c>
      <c r="C67" s="9">
        <v>0</v>
      </c>
      <c r="D67" s="9">
        <v>3</v>
      </c>
      <c r="E67" s="9">
        <v>1</v>
      </c>
      <c r="F67" s="9">
        <v>7</v>
      </c>
      <c r="G67" s="9">
        <v>4</v>
      </c>
      <c r="H67" s="8">
        <v>0</v>
      </c>
      <c r="I67" s="8">
        <v>1</v>
      </c>
      <c r="J67" s="8">
        <v>0</v>
      </c>
      <c r="K67" s="8">
        <v>3</v>
      </c>
      <c r="L67" s="8">
        <v>1</v>
      </c>
      <c r="M67" s="8">
        <v>3</v>
      </c>
      <c r="N67" s="8">
        <v>4</v>
      </c>
      <c r="O67" s="8">
        <v>3</v>
      </c>
      <c r="P67" s="8">
        <v>0</v>
      </c>
      <c r="Q67" s="8">
        <v>3</v>
      </c>
      <c r="R67" s="8">
        <v>0</v>
      </c>
    </row>
    <row r="68" spans="1:18" ht="47.25">
      <c r="A68" s="428">
        <v>3</v>
      </c>
      <c r="B68" s="192" t="s">
        <v>192</v>
      </c>
      <c r="C68" s="9">
        <v>0</v>
      </c>
      <c r="D68" s="9">
        <v>2</v>
      </c>
      <c r="E68" s="9">
        <v>4</v>
      </c>
      <c r="F68" s="9">
        <v>5</v>
      </c>
      <c r="G68" s="9">
        <v>7</v>
      </c>
      <c r="H68" s="9">
        <v>2</v>
      </c>
      <c r="I68" s="9">
        <v>1</v>
      </c>
      <c r="J68" s="9">
        <v>0</v>
      </c>
      <c r="K68" s="9">
        <v>4</v>
      </c>
      <c r="L68" s="9">
        <v>4</v>
      </c>
      <c r="M68" s="9">
        <v>4</v>
      </c>
      <c r="N68" s="9">
        <v>4</v>
      </c>
      <c r="O68" s="9">
        <v>8</v>
      </c>
      <c r="P68" s="9">
        <v>0</v>
      </c>
      <c r="Q68" s="9">
        <v>3</v>
      </c>
      <c r="R68" s="9">
        <v>7</v>
      </c>
    </row>
    <row r="69" spans="1:18" ht="63">
      <c r="A69" s="428">
        <v>4</v>
      </c>
      <c r="B69" s="281" t="s">
        <v>193</v>
      </c>
      <c r="C69" s="426">
        <v>0</v>
      </c>
      <c r="D69" s="426">
        <v>2</v>
      </c>
      <c r="E69" s="426">
        <v>2</v>
      </c>
      <c r="F69" s="426">
        <v>7</v>
      </c>
      <c r="G69" s="426">
        <v>2</v>
      </c>
      <c r="H69" s="263">
        <v>1</v>
      </c>
      <c r="I69" s="263">
        <v>0</v>
      </c>
      <c r="J69" s="263">
        <v>0</v>
      </c>
      <c r="K69" s="263">
        <v>0</v>
      </c>
      <c r="L69" s="263">
        <v>0</v>
      </c>
      <c r="M69" s="263">
        <v>0</v>
      </c>
      <c r="N69" s="263">
        <v>0</v>
      </c>
      <c r="O69" s="263">
        <v>2</v>
      </c>
      <c r="P69" s="263">
        <v>0</v>
      </c>
      <c r="Q69" s="263">
        <v>0</v>
      </c>
      <c r="R69" s="263">
        <v>0</v>
      </c>
    </row>
    <row r="70" spans="1:18" ht="63">
      <c r="A70" s="428">
        <v>5</v>
      </c>
      <c r="B70" s="435" t="s">
        <v>654</v>
      </c>
      <c r="C70" s="8"/>
      <c r="D70" s="8"/>
      <c r="E70" s="8"/>
      <c r="F70" s="8">
        <v>1</v>
      </c>
      <c r="G70" s="8">
        <v>3</v>
      </c>
      <c r="H70" s="8">
        <v>1</v>
      </c>
      <c r="I70" s="8"/>
      <c r="J70" s="8"/>
      <c r="K70" s="8">
        <v>1</v>
      </c>
      <c r="L70" s="8">
        <v>1</v>
      </c>
      <c r="M70" s="8">
        <v>1</v>
      </c>
      <c r="N70" s="8">
        <v>2</v>
      </c>
      <c r="O70" s="8">
        <v>2</v>
      </c>
      <c r="P70" s="8">
        <v>2</v>
      </c>
      <c r="Q70" s="8">
        <v>2</v>
      </c>
      <c r="R70" s="8">
        <v>1</v>
      </c>
    </row>
    <row r="71" spans="1:18" ht="78.75">
      <c r="A71" s="428">
        <v>6</v>
      </c>
      <c r="B71" s="272" t="s">
        <v>195</v>
      </c>
      <c r="C71" s="426">
        <v>0</v>
      </c>
      <c r="D71" s="426">
        <v>1</v>
      </c>
      <c r="E71" s="426">
        <v>1</v>
      </c>
      <c r="F71" s="426">
        <v>3</v>
      </c>
      <c r="G71" s="426">
        <v>1</v>
      </c>
      <c r="H71" s="263">
        <v>1</v>
      </c>
      <c r="I71" s="263">
        <v>1</v>
      </c>
      <c r="J71" s="263">
        <v>0</v>
      </c>
      <c r="K71" s="263">
        <v>2</v>
      </c>
      <c r="L71" s="263">
        <v>2</v>
      </c>
      <c r="M71" s="263">
        <v>2</v>
      </c>
      <c r="N71" s="263">
        <v>5</v>
      </c>
      <c r="O71" s="263">
        <v>3</v>
      </c>
      <c r="P71" s="263">
        <v>2</v>
      </c>
      <c r="Q71" s="263">
        <v>4</v>
      </c>
      <c r="R71" s="263">
        <v>5</v>
      </c>
    </row>
    <row r="72" spans="1:18" ht="47.25">
      <c r="A72" s="428">
        <v>7</v>
      </c>
      <c r="B72" s="435" t="s">
        <v>196</v>
      </c>
      <c r="C72" s="9">
        <v>0</v>
      </c>
      <c r="D72" s="9">
        <v>12</v>
      </c>
      <c r="E72" s="9">
        <v>1</v>
      </c>
      <c r="F72" s="9">
        <v>6</v>
      </c>
      <c r="G72" s="9">
        <v>2</v>
      </c>
      <c r="H72" s="8">
        <v>0</v>
      </c>
      <c r="I72" s="8">
        <v>0</v>
      </c>
      <c r="J72" s="8">
        <v>0</v>
      </c>
      <c r="K72" s="8">
        <v>19</v>
      </c>
      <c r="L72" s="8">
        <v>5</v>
      </c>
      <c r="M72" s="8">
        <v>7</v>
      </c>
      <c r="N72" s="8">
        <v>5</v>
      </c>
      <c r="O72" s="8">
        <v>5</v>
      </c>
      <c r="P72" s="8">
        <v>1</v>
      </c>
      <c r="Q72" s="8">
        <v>11</v>
      </c>
      <c r="R72" s="8">
        <v>25</v>
      </c>
    </row>
    <row r="73" spans="1:18" ht="63">
      <c r="A73" s="428">
        <v>8</v>
      </c>
      <c r="B73" s="12" t="s">
        <v>197</v>
      </c>
      <c r="C73" s="9">
        <v>0</v>
      </c>
      <c r="D73" s="9">
        <v>5</v>
      </c>
      <c r="E73" s="9">
        <v>1</v>
      </c>
      <c r="F73" s="9">
        <v>3</v>
      </c>
      <c r="G73" s="9">
        <v>3</v>
      </c>
      <c r="H73" s="8">
        <v>1</v>
      </c>
      <c r="I73" s="8">
        <v>2</v>
      </c>
      <c r="J73" s="8">
        <v>0</v>
      </c>
      <c r="K73" s="8">
        <v>66</v>
      </c>
      <c r="L73" s="8">
        <v>5</v>
      </c>
      <c r="M73" s="8">
        <v>6</v>
      </c>
      <c r="N73" s="8">
        <v>4</v>
      </c>
      <c r="O73" s="8">
        <v>4</v>
      </c>
      <c r="P73" s="8">
        <v>2</v>
      </c>
      <c r="Q73" s="8">
        <v>2</v>
      </c>
      <c r="R73" s="8">
        <v>0</v>
      </c>
    </row>
    <row r="74" spans="1:18" ht="47.25">
      <c r="A74" s="428">
        <v>9</v>
      </c>
      <c r="B74" s="12" t="s">
        <v>198</v>
      </c>
      <c r="C74" s="9">
        <v>0</v>
      </c>
      <c r="D74" s="9">
        <v>1</v>
      </c>
      <c r="E74" s="9">
        <v>1</v>
      </c>
      <c r="F74" s="9">
        <v>10</v>
      </c>
      <c r="G74" s="9">
        <v>4</v>
      </c>
      <c r="H74" s="8">
        <v>0</v>
      </c>
      <c r="I74" s="8">
        <v>0</v>
      </c>
      <c r="J74" s="8">
        <v>0</v>
      </c>
      <c r="K74" s="8">
        <v>10</v>
      </c>
      <c r="L74" s="8">
        <v>5</v>
      </c>
      <c r="M74" s="8">
        <v>5</v>
      </c>
      <c r="N74" s="8">
        <v>0</v>
      </c>
      <c r="O74" s="8">
        <v>5</v>
      </c>
      <c r="P74" s="8">
        <v>0</v>
      </c>
      <c r="Q74" s="8">
        <v>10</v>
      </c>
      <c r="R74" s="8">
        <v>6</v>
      </c>
    </row>
    <row r="75" spans="1:18" ht="47.25">
      <c r="A75" s="428">
        <v>10</v>
      </c>
      <c r="B75" s="436" t="s">
        <v>199</v>
      </c>
      <c r="C75" s="426"/>
      <c r="D75" s="426"/>
      <c r="E75" s="426"/>
      <c r="F75" s="426">
        <v>3</v>
      </c>
      <c r="G75" s="426">
        <v>2</v>
      </c>
      <c r="H75" s="263">
        <v>3</v>
      </c>
      <c r="I75" s="263"/>
      <c r="J75" s="263"/>
      <c r="K75" s="263">
        <v>2</v>
      </c>
      <c r="L75" s="263">
        <v>2</v>
      </c>
      <c r="M75" s="263">
        <v>1</v>
      </c>
      <c r="N75" s="263">
        <v>3</v>
      </c>
      <c r="O75" s="263">
        <v>3</v>
      </c>
      <c r="P75" s="263">
        <v>2</v>
      </c>
      <c r="Q75" s="263">
        <v>3</v>
      </c>
      <c r="R75" s="263">
        <v>2</v>
      </c>
    </row>
    <row r="76" spans="1:18" ht="20.25">
      <c r="A76" s="849" t="s">
        <v>95</v>
      </c>
      <c r="B76" s="850"/>
      <c r="C76" s="107">
        <f>SUM(C66:C75)</f>
        <v>1</v>
      </c>
      <c r="D76" s="107">
        <f>SUM(D66:D75)</f>
        <v>26</v>
      </c>
      <c r="E76" s="107">
        <f aca="true" t="shared" si="5" ref="E76:R76">SUM(E66:E75)</f>
        <v>14</v>
      </c>
      <c r="F76" s="107">
        <f t="shared" si="5"/>
        <v>53</v>
      </c>
      <c r="G76" s="107">
        <f t="shared" si="5"/>
        <v>30</v>
      </c>
      <c r="H76" s="107">
        <f t="shared" si="5"/>
        <v>12</v>
      </c>
      <c r="I76" s="107">
        <f t="shared" si="5"/>
        <v>5</v>
      </c>
      <c r="J76" s="107">
        <f t="shared" si="5"/>
        <v>0</v>
      </c>
      <c r="K76" s="107">
        <f t="shared" si="5"/>
        <v>112</v>
      </c>
      <c r="L76" s="107">
        <f t="shared" si="5"/>
        <v>35</v>
      </c>
      <c r="M76" s="107">
        <f t="shared" si="5"/>
        <v>39</v>
      </c>
      <c r="N76" s="107">
        <f t="shared" si="5"/>
        <v>32</v>
      </c>
      <c r="O76" s="107">
        <f t="shared" si="5"/>
        <v>38</v>
      </c>
      <c r="P76" s="107">
        <f t="shared" si="5"/>
        <v>10</v>
      </c>
      <c r="Q76" s="107">
        <f t="shared" si="5"/>
        <v>43</v>
      </c>
      <c r="R76" s="107">
        <f t="shared" si="5"/>
        <v>56</v>
      </c>
    </row>
    <row r="77" spans="1:18" ht="30" customHeight="1">
      <c r="A77" s="871" t="s">
        <v>200</v>
      </c>
      <c r="B77" s="872"/>
      <c r="C77" s="872"/>
      <c r="D77" s="872"/>
      <c r="E77" s="872"/>
      <c r="F77" s="872"/>
      <c r="G77" s="872"/>
      <c r="H77" s="872"/>
      <c r="I77" s="872"/>
      <c r="J77" s="872"/>
      <c r="K77" s="872"/>
      <c r="L77" s="872"/>
      <c r="M77" s="872"/>
      <c r="N77" s="872"/>
      <c r="O77" s="872"/>
      <c r="P77" s="872"/>
      <c r="Q77" s="872"/>
      <c r="R77" s="873"/>
    </row>
    <row r="78" spans="1:18" ht="47.25">
      <c r="A78" s="260">
        <v>1</v>
      </c>
      <c r="B78" s="272" t="s">
        <v>272</v>
      </c>
      <c r="C78" s="439">
        <v>1</v>
      </c>
      <c r="D78" s="426">
        <v>2</v>
      </c>
      <c r="E78" s="426">
        <v>10</v>
      </c>
      <c r="F78" s="426">
        <v>12</v>
      </c>
      <c r="G78" s="426">
        <v>5</v>
      </c>
      <c r="H78" s="263">
        <v>2</v>
      </c>
      <c r="I78" s="263">
        <v>0</v>
      </c>
      <c r="J78" s="263">
        <v>0</v>
      </c>
      <c r="K78" s="263">
        <v>1</v>
      </c>
      <c r="L78" s="263">
        <v>5</v>
      </c>
      <c r="M78" s="263">
        <v>5</v>
      </c>
      <c r="N78" s="263">
        <v>4</v>
      </c>
      <c r="O78" s="263">
        <v>3</v>
      </c>
      <c r="P78" s="263">
        <v>3</v>
      </c>
      <c r="Q78" s="263">
        <v>3</v>
      </c>
      <c r="R78" s="263">
        <v>3</v>
      </c>
    </row>
    <row r="79" spans="1:18" ht="63">
      <c r="A79" s="260">
        <v>2</v>
      </c>
      <c r="B79" s="272" t="s">
        <v>202</v>
      </c>
      <c r="C79" s="439">
        <v>0</v>
      </c>
      <c r="D79" s="426">
        <v>2</v>
      </c>
      <c r="E79" s="426">
        <v>2</v>
      </c>
      <c r="F79" s="426">
        <v>11</v>
      </c>
      <c r="G79" s="426">
        <v>3</v>
      </c>
      <c r="H79" s="263">
        <v>1</v>
      </c>
      <c r="I79" s="263">
        <v>1</v>
      </c>
      <c r="J79" s="263">
        <v>0</v>
      </c>
      <c r="K79" s="263">
        <v>8</v>
      </c>
      <c r="L79" s="263">
        <v>9</v>
      </c>
      <c r="M79" s="263">
        <v>9</v>
      </c>
      <c r="N79" s="263">
        <v>10</v>
      </c>
      <c r="O79" s="263">
        <v>5</v>
      </c>
      <c r="P79" s="263">
        <v>0</v>
      </c>
      <c r="Q79" s="263">
        <v>8</v>
      </c>
      <c r="R79" s="263">
        <v>0</v>
      </c>
    </row>
    <row r="80" spans="1:18" ht="87" customHeight="1">
      <c r="A80" s="260">
        <v>3</v>
      </c>
      <c r="B80" s="272" t="s">
        <v>204</v>
      </c>
      <c r="C80" s="439">
        <v>0</v>
      </c>
      <c r="D80" s="426">
        <v>2</v>
      </c>
      <c r="E80" s="426">
        <v>2</v>
      </c>
      <c r="F80" s="426">
        <v>7</v>
      </c>
      <c r="G80" s="426">
        <v>6</v>
      </c>
      <c r="H80" s="263">
        <v>2</v>
      </c>
      <c r="I80" s="263">
        <v>0</v>
      </c>
      <c r="J80" s="263">
        <v>0</v>
      </c>
      <c r="K80" s="263">
        <v>1</v>
      </c>
      <c r="L80" s="263">
        <v>1</v>
      </c>
      <c r="M80" s="263">
        <v>1</v>
      </c>
      <c r="N80" s="263">
        <v>2</v>
      </c>
      <c r="O80" s="263">
        <v>3</v>
      </c>
      <c r="P80" s="263">
        <v>0</v>
      </c>
      <c r="Q80" s="263">
        <v>1</v>
      </c>
      <c r="R80" s="263">
        <v>0</v>
      </c>
    </row>
    <row r="81" spans="1:18" ht="31.5">
      <c r="A81" s="260">
        <v>4</v>
      </c>
      <c r="B81" s="272" t="s">
        <v>205</v>
      </c>
      <c r="C81" s="439">
        <v>0</v>
      </c>
      <c r="D81" s="426">
        <v>4</v>
      </c>
      <c r="E81" s="426">
        <v>2</v>
      </c>
      <c r="F81" s="426">
        <v>9</v>
      </c>
      <c r="G81" s="426">
        <v>5</v>
      </c>
      <c r="H81" s="263">
        <v>2</v>
      </c>
      <c r="I81" s="263">
        <v>1</v>
      </c>
      <c r="J81" s="263">
        <v>0</v>
      </c>
      <c r="K81" s="263">
        <v>5</v>
      </c>
      <c r="L81" s="263">
        <v>26</v>
      </c>
      <c r="M81" s="263">
        <v>21</v>
      </c>
      <c r="N81" s="263">
        <v>9</v>
      </c>
      <c r="O81" s="263">
        <v>4</v>
      </c>
      <c r="P81" s="263">
        <v>2</v>
      </c>
      <c r="Q81" s="263">
        <v>2</v>
      </c>
      <c r="R81" s="263">
        <v>5</v>
      </c>
    </row>
    <row r="82" spans="1:18" ht="31.5">
      <c r="A82" s="260">
        <v>5</v>
      </c>
      <c r="B82" s="272" t="s">
        <v>206</v>
      </c>
      <c r="C82" s="439">
        <v>5</v>
      </c>
      <c r="D82" s="426">
        <v>3</v>
      </c>
      <c r="E82" s="426">
        <v>7</v>
      </c>
      <c r="F82" s="426">
        <v>12</v>
      </c>
      <c r="G82" s="426">
        <v>3</v>
      </c>
      <c r="H82" s="263">
        <v>1</v>
      </c>
      <c r="I82" s="263">
        <v>0</v>
      </c>
      <c r="J82" s="263">
        <v>0</v>
      </c>
      <c r="K82" s="263">
        <v>15</v>
      </c>
      <c r="L82" s="263">
        <v>17</v>
      </c>
      <c r="M82" s="263">
        <v>13</v>
      </c>
      <c r="N82" s="263">
        <v>20</v>
      </c>
      <c r="O82" s="263">
        <v>3</v>
      </c>
      <c r="P82" s="263">
        <v>1</v>
      </c>
      <c r="Q82" s="263">
        <v>20</v>
      </c>
      <c r="R82" s="263">
        <v>3</v>
      </c>
    </row>
    <row r="83" spans="1:18" ht="79.5" customHeight="1">
      <c r="A83" s="260">
        <v>6</v>
      </c>
      <c r="B83" s="272" t="s">
        <v>208</v>
      </c>
      <c r="C83" s="439">
        <v>0</v>
      </c>
      <c r="D83" s="426">
        <v>10</v>
      </c>
      <c r="E83" s="426">
        <v>4</v>
      </c>
      <c r="F83" s="426">
        <v>12</v>
      </c>
      <c r="G83" s="426">
        <v>7</v>
      </c>
      <c r="H83" s="437">
        <v>2</v>
      </c>
      <c r="I83" s="263">
        <v>0</v>
      </c>
      <c r="J83" s="263">
        <v>0</v>
      </c>
      <c r="K83" s="263">
        <v>10</v>
      </c>
      <c r="L83" s="263">
        <v>10</v>
      </c>
      <c r="M83" s="263">
        <v>10</v>
      </c>
      <c r="N83" s="263">
        <v>10</v>
      </c>
      <c r="O83" s="263">
        <v>10</v>
      </c>
      <c r="P83" s="263">
        <v>10</v>
      </c>
      <c r="Q83" s="263">
        <v>10</v>
      </c>
      <c r="R83" s="263">
        <v>10</v>
      </c>
    </row>
    <row r="84" spans="1:18" ht="31.5">
      <c r="A84" s="260">
        <v>7</v>
      </c>
      <c r="B84" s="272" t="s">
        <v>209</v>
      </c>
      <c r="C84" s="439">
        <v>1</v>
      </c>
      <c r="D84" s="426">
        <v>1</v>
      </c>
      <c r="E84" s="426">
        <v>1</v>
      </c>
      <c r="F84" s="426">
        <v>8</v>
      </c>
      <c r="G84" s="426">
        <v>3</v>
      </c>
      <c r="H84" s="263">
        <v>0</v>
      </c>
      <c r="I84" s="263">
        <v>1</v>
      </c>
      <c r="J84" s="263">
        <v>0</v>
      </c>
      <c r="K84" s="263">
        <v>2</v>
      </c>
      <c r="L84" s="263">
        <v>5</v>
      </c>
      <c r="M84" s="263">
        <v>3</v>
      </c>
      <c r="N84" s="263">
        <v>4</v>
      </c>
      <c r="O84" s="263">
        <v>2</v>
      </c>
      <c r="P84" s="263">
        <v>2</v>
      </c>
      <c r="Q84" s="263">
        <v>6</v>
      </c>
      <c r="R84" s="263">
        <v>6</v>
      </c>
    </row>
    <row r="85" spans="1:18" ht="36" customHeight="1">
      <c r="A85" s="260">
        <v>8</v>
      </c>
      <c r="B85" s="272" t="s">
        <v>276</v>
      </c>
      <c r="C85" s="440">
        <v>0</v>
      </c>
      <c r="D85" s="438">
        <v>5</v>
      </c>
      <c r="E85" s="438">
        <v>3</v>
      </c>
      <c r="F85" s="438">
        <v>17</v>
      </c>
      <c r="G85" s="438">
        <v>3</v>
      </c>
      <c r="H85" s="140">
        <v>4</v>
      </c>
      <c r="I85" s="140">
        <v>0</v>
      </c>
      <c r="J85" s="140">
        <v>0</v>
      </c>
      <c r="K85" s="140">
        <v>0</v>
      </c>
      <c r="L85" s="140">
        <v>0</v>
      </c>
      <c r="M85" s="140">
        <v>5</v>
      </c>
      <c r="N85" s="140">
        <v>0</v>
      </c>
      <c r="O85" s="140">
        <v>3</v>
      </c>
      <c r="P85" s="140">
        <v>0</v>
      </c>
      <c r="Q85" s="140">
        <v>0</v>
      </c>
      <c r="R85" s="140">
        <v>0</v>
      </c>
    </row>
    <row r="86" spans="1:18" ht="20.25">
      <c r="A86" s="849" t="s">
        <v>95</v>
      </c>
      <c r="B86" s="850"/>
      <c r="C86" s="212">
        <f>SUM(C78:C85)</f>
        <v>7</v>
      </c>
      <c r="D86" s="212">
        <f aca="true" t="shared" si="6" ref="D86:R86">SUM(D78:D85)</f>
        <v>29</v>
      </c>
      <c r="E86" s="212">
        <f t="shared" si="6"/>
        <v>31</v>
      </c>
      <c r="F86" s="212">
        <f t="shared" si="6"/>
        <v>88</v>
      </c>
      <c r="G86" s="212">
        <f t="shared" si="6"/>
        <v>35</v>
      </c>
      <c r="H86" s="212">
        <f t="shared" si="6"/>
        <v>14</v>
      </c>
      <c r="I86" s="212">
        <f t="shared" si="6"/>
        <v>3</v>
      </c>
      <c r="J86" s="212">
        <f t="shared" si="6"/>
        <v>0</v>
      </c>
      <c r="K86" s="212">
        <f t="shared" si="6"/>
        <v>42</v>
      </c>
      <c r="L86" s="212">
        <f t="shared" si="6"/>
        <v>73</v>
      </c>
      <c r="M86" s="212">
        <f t="shared" si="6"/>
        <v>67</v>
      </c>
      <c r="N86" s="212">
        <f t="shared" si="6"/>
        <v>59</v>
      </c>
      <c r="O86" s="212">
        <f t="shared" si="6"/>
        <v>33</v>
      </c>
      <c r="P86" s="212">
        <f t="shared" si="6"/>
        <v>18</v>
      </c>
      <c r="Q86" s="212">
        <f t="shared" si="6"/>
        <v>50</v>
      </c>
      <c r="R86" s="212">
        <f t="shared" si="6"/>
        <v>27</v>
      </c>
    </row>
    <row r="87" spans="1:18" ht="30" customHeight="1">
      <c r="A87" s="871" t="s">
        <v>234</v>
      </c>
      <c r="B87" s="872"/>
      <c r="C87" s="872"/>
      <c r="D87" s="872"/>
      <c r="E87" s="872"/>
      <c r="F87" s="872"/>
      <c r="G87" s="872"/>
      <c r="H87" s="872"/>
      <c r="I87" s="872"/>
      <c r="J87" s="872"/>
      <c r="K87" s="872"/>
      <c r="L87" s="872"/>
      <c r="M87" s="872"/>
      <c r="N87" s="872"/>
      <c r="O87" s="872"/>
      <c r="P87" s="872"/>
      <c r="Q87" s="872"/>
      <c r="R87" s="873"/>
    </row>
    <row r="88" spans="1:18" ht="78.75">
      <c r="A88" s="428">
        <v>1</v>
      </c>
      <c r="B88" s="272" t="s">
        <v>218</v>
      </c>
      <c r="C88" s="9">
        <v>1</v>
      </c>
      <c r="D88" s="9">
        <v>2</v>
      </c>
      <c r="E88" s="9">
        <v>3</v>
      </c>
      <c r="F88" s="9">
        <v>7</v>
      </c>
      <c r="G88" s="9">
        <v>2</v>
      </c>
      <c r="H88" s="8">
        <v>2</v>
      </c>
      <c r="I88" s="8">
        <v>0</v>
      </c>
      <c r="J88" s="8">
        <v>0</v>
      </c>
      <c r="K88" s="8">
        <v>1</v>
      </c>
      <c r="L88" s="8">
        <v>1</v>
      </c>
      <c r="M88" s="8">
        <v>1</v>
      </c>
      <c r="N88" s="8">
        <v>1</v>
      </c>
      <c r="O88" s="8">
        <v>1</v>
      </c>
      <c r="P88" s="8">
        <v>1</v>
      </c>
      <c r="Q88" s="8">
        <v>1</v>
      </c>
      <c r="R88" s="8">
        <v>1</v>
      </c>
    </row>
    <row r="89" spans="1:18" ht="94.5">
      <c r="A89" s="428">
        <v>2</v>
      </c>
      <c r="B89" s="272" t="s">
        <v>221</v>
      </c>
      <c r="C89" s="9">
        <v>1</v>
      </c>
      <c r="D89" s="9">
        <v>76</v>
      </c>
      <c r="E89" s="9">
        <v>1</v>
      </c>
      <c r="F89" s="9">
        <v>10</v>
      </c>
      <c r="G89" s="9">
        <v>3</v>
      </c>
      <c r="H89" s="8">
        <v>5</v>
      </c>
      <c r="I89" s="8">
        <v>0</v>
      </c>
      <c r="J89" s="8">
        <v>0</v>
      </c>
      <c r="K89" s="8">
        <v>14</v>
      </c>
      <c r="L89" s="8">
        <v>0</v>
      </c>
      <c r="M89" s="8">
        <v>14</v>
      </c>
      <c r="N89" s="8">
        <v>15</v>
      </c>
      <c r="O89" s="8">
        <v>3</v>
      </c>
      <c r="P89" s="8">
        <v>15</v>
      </c>
      <c r="Q89" s="8">
        <v>3</v>
      </c>
      <c r="R89" s="8">
        <v>10</v>
      </c>
    </row>
    <row r="90" spans="1:18" ht="47.25">
      <c r="A90" s="428">
        <v>3</v>
      </c>
      <c r="B90" s="272" t="s">
        <v>223</v>
      </c>
      <c r="C90" s="9">
        <v>0</v>
      </c>
      <c r="D90" s="9">
        <v>2</v>
      </c>
      <c r="E90" s="9">
        <v>1</v>
      </c>
      <c r="F90" s="9">
        <v>5</v>
      </c>
      <c r="G90" s="9">
        <v>4</v>
      </c>
      <c r="H90" s="8">
        <v>3</v>
      </c>
      <c r="I90" s="8">
        <v>0</v>
      </c>
      <c r="J90" s="8">
        <v>0</v>
      </c>
      <c r="K90" s="8">
        <v>0</v>
      </c>
      <c r="L90" s="8">
        <v>0</v>
      </c>
      <c r="M90" s="8">
        <v>1</v>
      </c>
      <c r="N90" s="8">
        <v>2</v>
      </c>
      <c r="O90" s="8">
        <v>0</v>
      </c>
      <c r="P90" s="8">
        <v>2</v>
      </c>
      <c r="Q90" s="8">
        <v>0</v>
      </c>
      <c r="R90" s="8">
        <v>0</v>
      </c>
    </row>
    <row r="91" spans="1:18" ht="63">
      <c r="A91" s="428">
        <v>4</v>
      </c>
      <c r="B91" s="272" t="s">
        <v>225</v>
      </c>
      <c r="C91" s="9">
        <v>0</v>
      </c>
      <c r="D91" s="9">
        <v>1</v>
      </c>
      <c r="E91" s="9">
        <v>1</v>
      </c>
      <c r="F91" s="9">
        <v>4</v>
      </c>
      <c r="G91" s="9">
        <v>1</v>
      </c>
      <c r="H91" s="8">
        <v>1</v>
      </c>
      <c r="I91" s="8">
        <v>1</v>
      </c>
      <c r="J91" s="8">
        <v>0</v>
      </c>
      <c r="K91" s="8">
        <v>5</v>
      </c>
      <c r="L91" s="8">
        <v>5</v>
      </c>
      <c r="M91" s="8">
        <v>5</v>
      </c>
      <c r="N91" s="8">
        <v>5</v>
      </c>
      <c r="O91" s="8">
        <v>3</v>
      </c>
      <c r="P91" s="8">
        <v>0</v>
      </c>
      <c r="Q91" s="8">
        <v>3</v>
      </c>
      <c r="R91" s="8">
        <v>0</v>
      </c>
    </row>
    <row r="92" spans="1:18" ht="63">
      <c r="A92" s="428">
        <v>6</v>
      </c>
      <c r="B92" s="272" t="s">
        <v>226</v>
      </c>
      <c r="C92" s="9">
        <v>1</v>
      </c>
      <c r="D92" s="9">
        <v>1</v>
      </c>
      <c r="E92" s="9">
        <v>1</v>
      </c>
      <c r="F92" s="9">
        <v>8</v>
      </c>
      <c r="G92" s="9">
        <v>0</v>
      </c>
      <c r="H92" s="8">
        <v>3</v>
      </c>
      <c r="I92" s="8">
        <v>2</v>
      </c>
      <c r="J92" s="8">
        <v>0</v>
      </c>
      <c r="K92" s="8">
        <v>3</v>
      </c>
      <c r="L92" s="8">
        <v>3</v>
      </c>
      <c r="M92" s="8">
        <v>3</v>
      </c>
      <c r="N92" s="8">
        <v>8</v>
      </c>
      <c r="O92" s="8">
        <v>2</v>
      </c>
      <c r="P92" s="8">
        <v>0</v>
      </c>
      <c r="Q92" s="8">
        <v>2</v>
      </c>
      <c r="R92" s="8">
        <v>1</v>
      </c>
    </row>
    <row r="93" spans="1:18" ht="47.25">
      <c r="A93" s="428">
        <v>7</v>
      </c>
      <c r="B93" s="272" t="s">
        <v>227</v>
      </c>
      <c r="C93" s="9">
        <v>0</v>
      </c>
      <c r="D93" s="9">
        <v>2</v>
      </c>
      <c r="E93" s="9">
        <v>1</v>
      </c>
      <c r="F93" s="9">
        <v>0</v>
      </c>
      <c r="G93" s="9">
        <v>5</v>
      </c>
      <c r="H93" s="9">
        <v>0</v>
      </c>
      <c r="I93" s="9">
        <v>1</v>
      </c>
      <c r="J93" s="9">
        <v>0</v>
      </c>
      <c r="K93" s="9">
        <v>5</v>
      </c>
      <c r="L93" s="9">
        <v>2</v>
      </c>
      <c r="M93" s="9">
        <v>1</v>
      </c>
      <c r="N93" s="9">
        <v>2</v>
      </c>
      <c r="O93" s="9">
        <v>0</v>
      </c>
      <c r="P93" s="9">
        <v>2</v>
      </c>
      <c r="Q93" s="9">
        <v>0</v>
      </c>
      <c r="R93" s="9">
        <v>0</v>
      </c>
    </row>
    <row r="94" spans="1:18" ht="63">
      <c r="A94" s="428">
        <v>8</v>
      </c>
      <c r="B94" s="272" t="s">
        <v>229</v>
      </c>
      <c r="C94" s="9">
        <v>0</v>
      </c>
      <c r="D94" s="9">
        <v>0</v>
      </c>
      <c r="E94" s="9">
        <v>0</v>
      </c>
      <c r="F94" s="9">
        <v>0</v>
      </c>
      <c r="G94" s="9">
        <v>2</v>
      </c>
      <c r="H94" s="8">
        <v>2</v>
      </c>
      <c r="I94" s="8">
        <v>0</v>
      </c>
      <c r="J94" s="8">
        <v>0</v>
      </c>
      <c r="K94" s="8">
        <v>2</v>
      </c>
      <c r="L94" s="8">
        <v>5</v>
      </c>
      <c r="M94" s="8">
        <v>5</v>
      </c>
      <c r="N94" s="8">
        <v>4</v>
      </c>
      <c r="O94" s="8">
        <v>1</v>
      </c>
      <c r="P94" s="8">
        <v>2</v>
      </c>
      <c r="Q94" s="8">
        <v>5</v>
      </c>
      <c r="R94" s="8">
        <v>3</v>
      </c>
    </row>
    <row r="95" spans="1:18" ht="47.25">
      <c r="A95" s="428">
        <v>9</v>
      </c>
      <c r="B95" s="272" t="s">
        <v>230</v>
      </c>
      <c r="C95" s="9">
        <v>1</v>
      </c>
      <c r="D95" s="9">
        <v>2</v>
      </c>
      <c r="E95" s="9">
        <v>2</v>
      </c>
      <c r="F95" s="9">
        <v>5</v>
      </c>
      <c r="G95" s="9">
        <v>3</v>
      </c>
      <c r="H95" s="8">
        <v>1</v>
      </c>
      <c r="I95" s="8">
        <v>0</v>
      </c>
      <c r="J95" s="8">
        <v>0</v>
      </c>
      <c r="K95" s="8">
        <v>0</v>
      </c>
      <c r="L95" s="8">
        <v>0</v>
      </c>
      <c r="M95" s="8">
        <v>0</v>
      </c>
      <c r="N95" s="8">
        <v>3</v>
      </c>
      <c r="O95" s="8">
        <v>3</v>
      </c>
      <c r="P95" s="8">
        <v>2</v>
      </c>
      <c r="Q95" s="8">
        <v>0</v>
      </c>
      <c r="R95" s="8">
        <v>0</v>
      </c>
    </row>
    <row r="96" spans="1:18" ht="47.25">
      <c r="A96" s="428">
        <v>10</v>
      </c>
      <c r="B96" s="272" t="s">
        <v>231</v>
      </c>
      <c r="C96" s="8">
        <v>0</v>
      </c>
      <c r="D96" s="8">
        <v>1</v>
      </c>
      <c r="E96" s="8">
        <v>1</v>
      </c>
      <c r="F96" s="8">
        <v>4</v>
      </c>
      <c r="G96" s="8">
        <v>0</v>
      </c>
      <c r="H96" s="8">
        <v>1</v>
      </c>
      <c r="I96" s="8">
        <v>1</v>
      </c>
      <c r="J96" s="8">
        <v>0</v>
      </c>
      <c r="K96" s="8">
        <v>4</v>
      </c>
      <c r="L96" s="8">
        <v>1</v>
      </c>
      <c r="M96" s="8">
        <v>1</v>
      </c>
      <c r="N96" s="8">
        <v>3</v>
      </c>
      <c r="O96" s="8">
        <v>5</v>
      </c>
      <c r="P96" s="441">
        <v>2</v>
      </c>
      <c r="Q96" s="8">
        <v>1</v>
      </c>
      <c r="R96" s="8">
        <v>0</v>
      </c>
    </row>
    <row r="97" spans="1:18" ht="63">
      <c r="A97" s="428">
        <v>11</v>
      </c>
      <c r="B97" s="272" t="s">
        <v>232</v>
      </c>
      <c r="C97" s="9">
        <v>0</v>
      </c>
      <c r="D97" s="9">
        <v>0</v>
      </c>
      <c r="E97" s="9">
        <v>4</v>
      </c>
      <c r="F97" s="9">
        <v>7</v>
      </c>
      <c r="G97" s="9">
        <v>3</v>
      </c>
      <c r="H97" s="8">
        <v>1</v>
      </c>
      <c r="I97" s="8">
        <v>0</v>
      </c>
      <c r="J97" s="8">
        <v>0</v>
      </c>
      <c r="K97" s="8">
        <v>3</v>
      </c>
      <c r="L97" s="8">
        <v>4</v>
      </c>
      <c r="M97" s="8">
        <v>0</v>
      </c>
      <c r="N97" s="8">
        <v>2</v>
      </c>
      <c r="O97" s="8">
        <v>2</v>
      </c>
      <c r="P97" s="8">
        <v>1</v>
      </c>
      <c r="Q97" s="8">
        <v>3</v>
      </c>
      <c r="R97" s="8">
        <v>1</v>
      </c>
    </row>
    <row r="98" spans="1:18" ht="47.25">
      <c r="A98" s="428">
        <v>12</v>
      </c>
      <c r="B98" s="272" t="s">
        <v>233</v>
      </c>
      <c r="C98" s="263">
        <v>0</v>
      </c>
      <c r="D98" s="263">
        <v>1</v>
      </c>
      <c r="E98" s="263">
        <v>1</v>
      </c>
      <c r="F98" s="263">
        <v>4</v>
      </c>
      <c r="G98" s="263">
        <v>1</v>
      </c>
      <c r="H98" s="263">
        <v>1</v>
      </c>
      <c r="I98" s="263">
        <v>0</v>
      </c>
      <c r="J98" s="263">
        <v>0</v>
      </c>
      <c r="K98" s="263">
        <v>1</v>
      </c>
      <c r="L98" s="263">
        <v>2</v>
      </c>
      <c r="M98" s="263">
        <v>2</v>
      </c>
      <c r="N98" s="263">
        <v>2</v>
      </c>
      <c r="O98" s="263">
        <v>3</v>
      </c>
      <c r="P98" s="263">
        <v>0</v>
      </c>
      <c r="Q98" s="263">
        <v>3</v>
      </c>
      <c r="R98" s="263">
        <v>0</v>
      </c>
    </row>
    <row r="99" spans="1:18" ht="20.25">
      <c r="A99" s="849" t="s">
        <v>95</v>
      </c>
      <c r="B99" s="850"/>
      <c r="C99" s="216">
        <f aca="true" t="shared" si="7" ref="C99:R99">SUM(C88:C98)</f>
        <v>4</v>
      </c>
      <c r="D99" s="216">
        <f t="shared" si="7"/>
        <v>88</v>
      </c>
      <c r="E99" s="216">
        <f t="shared" si="7"/>
        <v>16</v>
      </c>
      <c r="F99" s="216">
        <f t="shared" si="7"/>
        <v>54</v>
      </c>
      <c r="G99" s="216">
        <f t="shared" si="7"/>
        <v>24</v>
      </c>
      <c r="H99" s="216">
        <f t="shared" si="7"/>
        <v>20</v>
      </c>
      <c r="I99" s="216">
        <f t="shared" si="7"/>
        <v>5</v>
      </c>
      <c r="J99" s="216">
        <f t="shared" si="7"/>
        <v>0</v>
      </c>
      <c r="K99" s="216">
        <f t="shared" si="7"/>
        <v>38</v>
      </c>
      <c r="L99" s="216">
        <f t="shared" si="7"/>
        <v>23</v>
      </c>
      <c r="M99" s="216">
        <f t="shared" si="7"/>
        <v>33</v>
      </c>
      <c r="N99" s="216">
        <f t="shared" si="7"/>
        <v>47</v>
      </c>
      <c r="O99" s="216">
        <f t="shared" si="7"/>
        <v>23</v>
      </c>
      <c r="P99" s="216">
        <f t="shared" si="7"/>
        <v>27</v>
      </c>
      <c r="Q99" s="216">
        <f t="shared" si="7"/>
        <v>21</v>
      </c>
      <c r="R99" s="216">
        <f t="shared" si="7"/>
        <v>16</v>
      </c>
    </row>
    <row r="100" spans="1:18" ht="33" customHeight="1">
      <c r="A100" s="871" t="s">
        <v>236</v>
      </c>
      <c r="B100" s="872"/>
      <c r="C100" s="872"/>
      <c r="D100" s="872"/>
      <c r="E100" s="872"/>
      <c r="F100" s="872"/>
      <c r="G100" s="872"/>
      <c r="H100" s="872"/>
      <c r="I100" s="872"/>
      <c r="J100" s="872"/>
      <c r="K100" s="872"/>
      <c r="L100" s="872"/>
      <c r="M100" s="872"/>
      <c r="N100" s="872"/>
      <c r="O100" s="872"/>
      <c r="P100" s="872"/>
      <c r="Q100" s="872"/>
      <c r="R100" s="873"/>
    </row>
    <row r="101" spans="1:18" ht="47.25">
      <c r="A101" s="428">
        <v>1</v>
      </c>
      <c r="B101" s="44" t="s">
        <v>237</v>
      </c>
      <c r="C101" s="442" t="s">
        <v>118</v>
      </c>
      <c r="D101" s="9">
        <v>2</v>
      </c>
      <c r="E101" s="9">
        <v>2</v>
      </c>
      <c r="F101" s="9">
        <v>15</v>
      </c>
      <c r="G101" s="9">
        <v>7</v>
      </c>
      <c r="H101" s="8">
        <v>2</v>
      </c>
      <c r="I101" s="404" t="s">
        <v>118</v>
      </c>
      <c r="J101" s="404" t="s">
        <v>118</v>
      </c>
      <c r="K101" s="8">
        <v>2</v>
      </c>
      <c r="L101" s="8">
        <v>1</v>
      </c>
      <c r="M101" s="8">
        <v>1</v>
      </c>
      <c r="N101" s="8">
        <v>1</v>
      </c>
      <c r="O101" s="8">
        <v>1</v>
      </c>
      <c r="P101" s="404" t="s">
        <v>118</v>
      </c>
      <c r="Q101" s="8">
        <v>2</v>
      </c>
      <c r="R101" s="404" t="s">
        <v>118</v>
      </c>
    </row>
    <row r="102" spans="1:18" ht="31.5">
      <c r="A102" s="428">
        <v>2</v>
      </c>
      <c r="B102" s="44" t="s">
        <v>248</v>
      </c>
      <c r="C102" s="9">
        <v>0</v>
      </c>
      <c r="D102" s="443">
        <v>2</v>
      </c>
      <c r="E102" s="444">
        <v>2</v>
      </c>
      <c r="F102" s="443">
        <v>17</v>
      </c>
      <c r="G102" s="443">
        <v>5</v>
      </c>
      <c r="H102" s="112">
        <v>2</v>
      </c>
      <c r="I102" s="112">
        <v>0</v>
      </c>
      <c r="J102" s="112">
        <v>4</v>
      </c>
      <c r="K102" s="112">
        <v>5</v>
      </c>
      <c r="L102" s="112">
        <v>3</v>
      </c>
      <c r="M102" s="112">
        <v>3</v>
      </c>
      <c r="N102" s="112">
        <v>5</v>
      </c>
      <c r="O102" s="112">
        <v>2</v>
      </c>
      <c r="P102" s="112">
        <v>0</v>
      </c>
      <c r="Q102" s="112">
        <v>3</v>
      </c>
      <c r="R102" s="112">
        <v>3</v>
      </c>
    </row>
    <row r="103" spans="1:18" ht="94.5">
      <c r="A103" s="428">
        <v>3</v>
      </c>
      <c r="B103" s="22" t="s">
        <v>247</v>
      </c>
      <c r="C103" s="8">
        <v>0</v>
      </c>
      <c r="D103" s="8">
        <v>1</v>
      </c>
      <c r="E103" s="8">
        <v>1</v>
      </c>
      <c r="F103" s="8">
        <v>3</v>
      </c>
      <c r="G103" s="8">
        <v>0</v>
      </c>
      <c r="H103" s="8">
        <v>0</v>
      </c>
      <c r="I103" s="8">
        <v>0</v>
      </c>
      <c r="J103" s="8">
        <v>0</v>
      </c>
      <c r="K103" s="8">
        <v>5</v>
      </c>
      <c r="L103" s="8">
        <v>0</v>
      </c>
      <c r="M103" s="8">
        <v>0</v>
      </c>
      <c r="N103" s="8">
        <v>2</v>
      </c>
      <c r="O103" s="8">
        <v>2</v>
      </c>
      <c r="P103" s="8">
        <v>0</v>
      </c>
      <c r="Q103" s="8">
        <v>0</v>
      </c>
      <c r="R103" s="8">
        <v>0</v>
      </c>
    </row>
    <row r="104" spans="1:18" ht="63">
      <c r="A104" s="428">
        <v>4</v>
      </c>
      <c r="B104" s="200" t="s">
        <v>246</v>
      </c>
      <c r="C104" s="9" t="s">
        <v>238</v>
      </c>
      <c r="D104" s="9" t="s">
        <v>238</v>
      </c>
      <c r="E104" s="9">
        <v>1</v>
      </c>
      <c r="F104" s="9">
        <v>4</v>
      </c>
      <c r="G104" s="9">
        <v>1</v>
      </c>
      <c r="H104" s="9" t="s">
        <v>238</v>
      </c>
      <c r="I104" s="9" t="s">
        <v>238</v>
      </c>
      <c r="J104" s="9" t="s">
        <v>238</v>
      </c>
      <c r="K104" s="9">
        <v>10</v>
      </c>
      <c r="L104" s="9">
        <v>10</v>
      </c>
      <c r="M104" s="9">
        <v>10</v>
      </c>
      <c r="N104" s="9">
        <v>5</v>
      </c>
      <c r="O104" s="9">
        <v>5</v>
      </c>
      <c r="P104" s="9" t="s">
        <v>238</v>
      </c>
      <c r="Q104" s="9" t="s">
        <v>238</v>
      </c>
      <c r="R104" s="9">
        <v>8</v>
      </c>
    </row>
    <row r="105" spans="1:18" ht="63">
      <c r="A105" s="428">
        <v>5</v>
      </c>
      <c r="B105" s="445" t="s">
        <v>301</v>
      </c>
      <c r="C105" s="9" t="s">
        <v>118</v>
      </c>
      <c r="D105" s="9" t="s">
        <v>118</v>
      </c>
      <c r="E105" s="9">
        <v>1</v>
      </c>
      <c r="F105" s="9">
        <v>6</v>
      </c>
      <c r="G105" s="9">
        <v>2</v>
      </c>
      <c r="H105" s="8">
        <v>2</v>
      </c>
      <c r="I105" s="8">
        <v>1</v>
      </c>
      <c r="J105" s="8" t="s">
        <v>118</v>
      </c>
      <c r="K105" s="8">
        <v>2</v>
      </c>
      <c r="L105" s="8">
        <v>5</v>
      </c>
      <c r="M105" s="8">
        <v>2</v>
      </c>
      <c r="N105" s="8" t="s">
        <v>118</v>
      </c>
      <c r="O105" s="8">
        <v>6</v>
      </c>
      <c r="P105" s="8" t="s">
        <v>118</v>
      </c>
      <c r="Q105" s="8">
        <v>5</v>
      </c>
      <c r="R105" s="8" t="s">
        <v>118</v>
      </c>
    </row>
    <row r="106" spans="1:18" ht="63">
      <c r="A106" s="428">
        <v>6</v>
      </c>
      <c r="B106" s="42" t="s">
        <v>240</v>
      </c>
      <c r="C106" s="9"/>
      <c r="D106" s="9"/>
      <c r="E106" s="9">
        <v>2</v>
      </c>
      <c r="F106" s="9">
        <v>10</v>
      </c>
      <c r="G106" s="9">
        <v>8</v>
      </c>
      <c r="H106" s="8">
        <v>1</v>
      </c>
      <c r="I106" s="8"/>
      <c r="J106" s="8"/>
      <c r="K106" s="8">
        <v>17</v>
      </c>
      <c r="L106" s="8"/>
      <c r="M106" s="8">
        <v>2</v>
      </c>
      <c r="N106" s="8"/>
      <c r="O106" s="8">
        <v>8</v>
      </c>
      <c r="P106" s="8"/>
      <c r="Q106" s="8">
        <v>5</v>
      </c>
      <c r="R106" s="8">
        <v>8</v>
      </c>
    </row>
    <row r="107" spans="1:18" ht="78.75">
      <c r="A107" s="428">
        <v>7</v>
      </c>
      <c r="B107" s="200" t="s">
        <v>302</v>
      </c>
      <c r="C107" s="9" t="s">
        <v>118</v>
      </c>
      <c r="D107" s="9">
        <v>5</v>
      </c>
      <c r="E107" s="9">
        <v>2</v>
      </c>
      <c r="F107" s="9">
        <v>6</v>
      </c>
      <c r="G107" s="9">
        <v>9</v>
      </c>
      <c r="H107" s="8"/>
      <c r="I107" s="8">
        <v>1</v>
      </c>
      <c r="J107" s="8"/>
      <c r="K107" s="8">
        <v>3</v>
      </c>
      <c r="L107" s="8">
        <v>5</v>
      </c>
      <c r="M107" s="8">
        <v>5</v>
      </c>
      <c r="N107" s="8">
        <v>5</v>
      </c>
      <c r="O107" s="8">
        <v>5</v>
      </c>
      <c r="P107" s="8"/>
      <c r="Q107" s="8"/>
      <c r="R107" s="8"/>
    </row>
    <row r="108" spans="1:18" ht="47.25">
      <c r="A108" s="428">
        <v>8</v>
      </c>
      <c r="B108" s="44" t="s">
        <v>241</v>
      </c>
      <c r="C108" s="9" t="s">
        <v>118</v>
      </c>
      <c r="D108" s="9" t="s">
        <v>118</v>
      </c>
      <c r="E108" s="9" t="s">
        <v>118</v>
      </c>
      <c r="F108" s="9">
        <v>3</v>
      </c>
      <c r="G108" s="9">
        <v>3</v>
      </c>
      <c r="H108" s="8" t="s">
        <v>118</v>
      </c>
      <c r="I108" s="8">
        <v>1</v>
      </c>
      <c r="J108" s="8" t="s">
        <v>118</v>
      </c>
      <c r="K108" s="8">
        <v>5</v>
      </c>
      <c r="L108" s="8">
        <v>5</v>
      </c>
      <c r="M108" s="8">
        <v>5</v>
      </c>
      <c r="N108" s="8">
        <v>2</v>
      </c>
      <c r="O108" s="8">
        <v>4</v>
      </c>
      <c r="P108" s="8">
        <v>3</v>
      </c>
      <c r="Q108" s="8">
        <v>20</v>
      </c>
      <c r="R108" s="8">
        <v>4</v>
      </c>
    </row>
    <row r="109" spans="1:18" ht="31.5">
      <c r="A109" s="428">
        <v>9</v>
      </c>
      <c r="B109" s="44" t="s">
        <v>242</v>
      </c>
      <c r="C109" s="9">
        <v>0</v>
      </c>
      <c r="D109" s="9">
        <v>0</v>
      </c>
      <c r="E109" s="9">
        <v>0</v>
      </c>
      <c r="F109" s="9">
        <v>3</v>
      </c>
      <c r="G109" s="9">
        <v>0</v>
      </c>
      <c r="H109" s="8">
        <v>0</v>
      </c>
      <c r="I109" s="8">
        <v>0</v>
      </c>
      <c r="J109" s="8">
        <v>0</v>
      </c>
      <c r="K109" s="8">
        <v>4</v>
      </c>
      <c r="L109" s="8">
        <v>4</v>
      </c>
      <c r="M109" s="8">
        <v>4</v>
      </c>
      <c r="N109" s="8">
        <v>6</v>
      </c>
      <c r="O109" s="8">
        <v>6</v>
      </c>
      <c r="P109" s="8">
        <v>6</v>
      </c>
      <c r="Q109" s="8">
        <v>4</v>
      </c>
      <c r="R109" s="8">
        <v>4</v>
      </c>
    </row>
    <row r="110" spans="1:18" ht="47.25">
      <c r="A110" s="428">
        <v>10</v>
      </c>
      <c r="B110" s="44" t="s">
        <v>243</v>
      </c>
      <c r="C110" s="9">
        <v>1</v>
      </c>
      <c r="D110" s="9">
        <v>5</v>
      </c>
      <c r="E110" s="9">
        <v>1</v>
      </c>
      <c r="F110" s="9">
        <v>12</v>
      </c>
      <c r="G110" s="9">
        <v>2</v>
      </c>
      <c r="H110" s="8">
        <v>0</v>
      </c>
      <c r="I110" s="8">
        <v>0</v>
      </c>
      <c r="J110" s="8">
        <v>0</v>
      </c>
      <c r="K110" s="8">
        <v>3</v>
      </c>
      <c r="L110" s="8">
        <v>2</v>
      </c>
      <c r="M110" s="8">
        <v>2</v>
      </c>
      <c r="N110" s="8">
        <v>4</v>
      </c>
      <c r="O110" s="8">
        <v>3</v>
      </c>
      <c r="P110" s="8">
        <v>3</v>
      </c>
      <c r="Q110" s="8">
        <v>1</v>
      </c>
      <c r="R110" s="8">
        <v>1</v>
      </c>
    </row>
    <row r="111" spans="1:18" ht="110.25">
      <c r="A111" s="428">
        <v>11</v>
      </c>
      <c r="B111" s="44" t="s">
        <v>306</v>
      </c>
      <c r="C111" s="8">
        <v>0</v>
      </c>
      <c r="D111" s="8">
        <v>9</v>
      </c>
      <c r="E111" s="8">
        <v>1</v>
      </c>
      <c r="F111" s="8">
        <v>7</v>
      </c>
      <c r="G111" s="8">
        <v>3</v>
      </c>
      <c r="H111" s="8">
        <v>2</v>
      </c>
      <c r="I111" s="8">
        <v>4</v>
      </c>
      <c r="J111" s="8">
        <v>0</v>
      </c>
      <c r="K111" s="8">
        <v>5</v>
      </c>
      <c r="L111" s="8">
        <v>2</v>
      </c>
      <c r="M111" s="8">
        <v>2</v>
      </c>
      <c r="N111" s="8">
        <v>2</v>
      </c>
      <c r="O111" s="8">
        <v>1</v>
      </c>
      <c r="P111" s="8">
        <v>2</v>
      </c>
      <c r="Q111" s="8">
        <v>2</v>
      </c>
      <c r="R111" s="8">
        <v>1</v>
      </c>
    </row>
    <row r="112" spans="1:18" ht="110.25">
      <c r="A112" s="428">
        <v>12</v>
      </c>
      <c r="B112" s="44" t="s">
        <v>307</v>
      </c>
      <c r="C112" s="9" t="s">
        <v>118</v>
      </c>
      <c r="D112" s="9">
        <v>1</v>
      </c>
      <c r="E112" s="9">
        <v>1</v>
      </c>
      <c r="F112" s="9">
        <v>22</v>
      </c>
      <c r="G112" s="9">
        <v>10</v>
      </c>
      <c r="H112" s="8">
        <v>2</v>
      </c>
      <c r="I112" s="8" t="s">
        <v>118</v>
      </c>
      <c r="J112" s="8" t="s">
        <v>118</v>
      </c>
      <c r="K112" s="8">
        <v>5</v>
      </c>
      <c r="L112" s="8">
        <v>2</v>
      </c>
      <c r="M112" s="8">
        <v>2</v>
      </c>
      <c r="N112" s="8">
        <v>10</v>
      </c>
      <c r="O112" s="8">
        <v>5</v>
      </c>
      <c r="P112" s="8" t="s">
        <v>118</v>
      </c>
      <c r="Q112" s="8">
        <v>2</v>
      </c>
      <c r="R112" s="8" t="s">
        <v>118</v>
      </c>
    </row>
    <row r="113" spans="1:18" ht="20.25">
      <c r="A113" s="849" t="s">
        <v>95</v>
      </c>
      <c r="B113" s="850"/>
      <c r="C113" s="290">
        <f>SUM(C101:C112)</f>
        <v>1</v>
      </c>
      <c r="D113" s="290">
        <f aca="true" t="shared" si="8" ref="D113:R113">SUM(D101:D112)</f>
        <v>25</v>
      </c>
      <c r="E113" s="290">
        <f t="shared" si="8"/>
        <v>14</v>
      </c>
      <c r="F113" s="290">
        <f t="shared" si="8"/>
        <v>108</v>
      </c>
      <c r="G113" s="290">
        <f t="shared" si="8"/>
        <v>50</v>
      </c>
      <c r="H113" s="290">
        <f t="shared" si="8"/>
        <v>11</v>
      </c>
      <c r="I113" s="290">
        <f t="shared" si="8"/>
        <v>7</v>
      </c>
      <c r="J113" s="290">
        <f t="shared" si="8"/>
        <v>4</v>
      </c>
      <c r="K113" s="290">
        <f t="shared" si="8"/>
        <v>66</v>
      </c>
      <c r="L113" s="290">
        <f t="shared" si="8"/>
        <v>39</v>
      </c>
      <c r="M113" s="290">
        <f t="shared" si="8"/>
        <v>38</v>
      </c>
      <c r="N113" s="290">
        <f t="shared" si="8"/>
        <v>42</v>
      </c>
      <c r="O113" s="290">
        <f t="shared" si="8"/>
        <v>48</v>
      </c>
      <c r="P113" s="290">
        <f t="shared" si="8"/>
        <v>14</v>
      </c>
      <c r="Q113" s="290">
        <f t="shared" si="8"/>
        <v>44</v>
      </c>
      <c r="R113" s="290">
        <f t="shared" si="8"/>
        <v>29</v>
      </c>
    </row>
    <row r="114" spans="1:18" ht="45.75" customHeight="1">
      <c r="A114" s="883" t="s">
        <v>251</v>
      </c>
      <c r="B114" s="884"/>
      <c r="C114" s="446">
        <f>SUM(C20,C32,C44,C54,C64,C76,C86,C99,C113)</f>
        <v>30</v>
      </c>
      <c r="D114" s="446">
        <f aca="true" t="shared" si="9" ref="D114:R114">SUM(D20,D32,D44,D54,D64,D76,D86,D99,D113)</f>
        <v>343</v>
      </c>
      <c r="E114" s="446">
        <f t="shared" si="9"/>
        <v>206</v>
      </c>
      <c r="F114" s="446">
        <f t="shared" si="9"/>
        <v>900</v>
      </c>
      <c r="G114" s="446">
        <f t="shared" si="9"/>
        <v>380</v>
      </c>
      <c r="H114" s="446">
        <f t="shared" si="9"/>
        <v>161</v>
      </c>
      <c r="I114" s="446">
        <f t="shared" si="9"/>
        <v>62</v>
      </c>
      <c r="J114" s="446">
        <f t="shared" si="9"/>
        <v>80</v>
      </c>
      <c r="K114" s="446">
        <f t="shared" si="9"/>
        <v>529</v>
      </c>
      <c r="L114" s="446">
        <f t="shared" si="9"/>
        <v>361</v>
      </c>
      <c r="M114" s="446">
        <f t="shared" si="9"/>
        <v>403</v>
      </c>
      <c r="N114" s="446">
        <f t="shared" si="9"/>
        <v>412</v>
      </c>
      <c r="O114" s="446">
        <f t="shared" si="9"/>
        <v>337</v>
      </c>
      <c r="P114" s="446">
        <f t="shared" si="9"/>
        <v>151</v>
      </c>
      <c r="Q114" s="446">
        <f t="shared" si="9"/>
        <v>502</v>
      </c>
      <c r="R114" s="446">
        <f t="shared" si="9"/>
        <v>376</v>
      </c>
    </row>
    <row r="115" ht="15.75">
      <c r="A115" s="428"/>
    </row>
    <row r="116" ht="15.75">
      <c r="A116" s="428"/>
    </row>
    <row r="117" ht="15.75">
      <c r="A117" s="428"/>
    </row>
    <row r="118" ht="15.75">
      <c r="A118" s="428"/>
    </row>
    <row r="119" ht="15.75">
      <c r="A119" s="428"/>
    </row>
    <row r="120" ht="15.75">
      <c r="A120" s="428"/>
    </row>
    <row r="121" ht="15.75">
      <c r="A121" s="428"/>
    </row>
    <row r="122" ht="15.75">
      <c r="A122" s="428"/>
    </row>
    <row r="123" ht="15.75">
      <c r="A123" s="428"/>
    </row>
    <row r="124" ht="15.75">
      <c r="A124" s="428"/>
    </row>
    <row r="125" ht="15.75">
      <c r="A125" s="428"/>
    </row>
    <row r="126" ht="15.75">
      <c r="A126" s="428"/>
    </row>
    <row r="127" ht="15.75">
      <c r="A127" s="428"/>
    </row>
    <row r="128" ht="15.75">
      <c r="A128" s="428"/>
    </row>
    <row r="129" ht="15.75">
      <c r="A129" s="428"/>
    </row>
    <row r="130" ht="15.75">
      <c r="A130" s="428"/>
    </row>
    <row r="131" ht="15.75">
      <c r="A131" s="428"/>
    </row>
    <row r="132" ht="15.75">
      <c r="A132" s="428"/>
    </row>
    <row r="133" ht="15.75">
      <c r="A133" s="428"/>
    </row>
    <row r="134" ht="15.75">
      <c r="A134" s="428"/>
    </row>
    <row r="135" ht="15.75">
      <c r="A135" s="428"/>
    </row>
    <row r="136" ht="15.75">
      <c r="A136" s="428"/>
    </row>
  </sheetData>
  <sheetProtection/>
  <mergeCells count="25">
    <mergeCell ref="A114:B114"/>
    <mergeCell ref="A86:B86"/>
    <mergeCell ref="A87:R87"/>
    <mergeCell ref="A99:B99"/>
    <mergeCell ref="A100:R100"/>
    <mergeCell ref="A113:B113"/>
    <mergeCell ref="A55:R55"/>
    <mergeCell ref="A64:B64"/>
    <mergeCell ref="A65:R65"/>
    <mergeCell ref="A76:B76"/>
    <mergeCell ref="A77:R77"/>
    <mergeCell ref="N1:Q1"/>
    <mergeCell ref="A44:B44"/>
    <mergeCell ref="A45:R45"/>
    <mergeCell ref="A54:B54"/>
    <mergeCell ref="A20:B20"/>
    <mergeCell ref="A21:R21"/>
    <mergeCell ref="A32:B32"/>
    <mergeCell ref="A33:R33"/>
    <mergeCell ref="A5:A6"/>
    <mergeCell ref="B5:B6"/>
    <mergeCell ref="A7:R7"/>
    <mergeCell ref="C5:E5"/>
    <mergeCell ref="F5:J5"/>
    <mergeCell ref="K5:R5"/>
  </mergeCells>
  <printOptions/>
  <pageMargins left="0.11811023622047245" right="0.11811023622047245" top="0.5511811023622047" bottom="0.7480314960629921" header="0.31496062992125984" footer="0.31496062992125984"/>
  <pageSetup fitToHeight="0" fitToWidth="1" horizontalDpi="600" verticalDpi="600" orientation="landscape" paperSize="9" scale="66" r:id="rId1"/>
</worksheet>
</file>

<file path=xl/worksheets/sheet7.xml><?xml version="1.0" encoding="utf-8"?>
<worksheet xmlns="http://schemas.openxmlformats.org/spreadsheetml/2006/main" xmlns:r="http://schemas.openxmlformats.org/officeDocument/2006/relationships">
  <sheetPr>
    <pageSetUpPr fitToPage="1"/>
  </sheetPr>
  <dimension ref="A1:O539"/>
  <sheetViews>
    <sheetView zoomScale="75" zoomScaleNormal="75" zoomScalePageLayoutView="0" workbookViewId="0" topLeftCell="A1">
      <pane ySplit="6" topLeftCell="A7" activePane="bottomLeft" state="frozen"/>
      <selection pane="topLeft" activeCell="A1" sqref="A1"/>
      <selection pane="bottomLeft" activeCell="G1" sqref="G1:I1"/>
    </sheetView>
  </sheetViews>
  <sheetFormatPr defaultColWidth="9.140625" defaultRowHeight="15"/>
  <cols>
    <col min="1" max="1" width="23.8515625" style="0" customWidth="1"/>
    <col min="2" max="2" width="24.00390625" style="0" customWidth="1"/>
    <col min="3" max="11" width="14.7109375" style="0" customWidth="1"/>
    <col min="12" max="12" width="14.140625" style="0" customWidth="1"/>
    <col min="13" max="15" width="15.7109375" style="0" customWidth="1"/>
    <col min="16" max="16" width="12.57421875" style="0" customWidth="1"/>
  </cols>
  <sheetData>
    <row r="1" spans="7:11" ht="69" customHeight="1">
      <c r="G1" s="702" t="s">
        <v>2137</v>
      </c>
      <c r="H1" s="702"/>
      <c r="I1" s="702"/>
      <c r="J1" s="198"/>
      <c r="K1" s="198"/>
    </row>
    <row r="2" spans="1:15" ht="15.75" hidden="1">
      <c r="A2" s="25"/>
      <c r="B2" s="7"/>
      <c r="C2" s="7"/>
      <c r="D2" s="7"/>
      <c r="E2" s="7"/>
      <c r="F2" s="7"/>
      <c r="G2" s="7"/>
      <c r="H2" s="24"/>
      <c r="I2" s="24"/>
      <c r="J2" s="24"/>
      <c r="K2" s="24"/>
      <c r="L2" s="1"/>
      <c r="M2" s="1"/>
      <c r="N2" s="1"/>
      <c r="O2" s="1"/>
    </row>
    <row r="3" spans="1:15" ht="15.75">
      <c r="A3" s="25"/>
      <c r="B3" s="7"/>
      <c r="C3" s="7"/>
      <c r="D3" s="7"/>
      <c r="E3" s="7"/>
      <c r="F3" s="7"/>
      <c r="G3" s="7"/>
      <c r="H3" s="24"/>
      <c r="I3" s="24"/>
      <c r="J3" s="24"/>
      <c r="K3" s="24"/>
      <c r="L3" s="1"/>
      <c r="M3" s="1"/>
      <c r="N3" s="1"/>
      <c r="O3" s="1"/>
    </row>
    <row r="4" spans="1:15" ht="30.75" customHeight="1">
      <c r="A4" s="945" t="s">
        <v>103</v>
      </c>
      <c r="B4" s="945"/>
      <c r="C4" s="945"/>
      <c r="D4" s="945"/>
      <c r="E4" s="946"/>
      <c r="F4" s="946"/>
      <c r="G4" s="946"/>
      <c r="H4" s="946"/>
      <c r="I4" s="24"/>
      <c r="J4" s="24"/>
      <c r="K4" s="24"/>
      <c r="L4" s="1"/>
      <c r="M4" s="1"/>
      <c r="N4" s="1"/>
      <c r="O4" s="1"/>
    </row>
    <row r="5" spans="1:15" ht="15.75">
      <c r="A5" s="25"/>
      <c r="B5" s="7"/>
      <c r="C5" s="7"/>
      <c r="D5" s="7"/>
      <c r="E5" s="7"/>
      <c r="F5" s="7"/>
      <c r="G5" s="7"/>
      <c r="H5" s="24"/>
      <c r="I5" s="24"/>
      <c r="J5" s="24"/>
      <c r="K5" s="24"/>
      <c r="L5" s="1"/>
      <c r="M5" s="1"/>
      <c r="N5" s="1"/>
      <c r="O5" s="1"/>
    </row>
    <row r="6" spans="1:15" ht="63">
      <c r="A6" s="447" t="s">
        <v>98</v>
      </c>
      <c r="B6" s="447" t="s">
        <v>104</v>
      </c>
      <c r="C6" s="447" t="s">
        <v>105</v>
      </c>
      <c r="D6" s="447" t="s">
        <v>27</v>
      </c>
      <c r="E6" s="447" t="s">
        <v>81</v>
      </c>
      <c r="F6" s="447" t="s">
        <v>28</v>
      </c>
      <c r="G6" s="236" t="s">
        <v>29</v>
      </c>
      <c r="H6" s="236" t="s">
        <v>82</v>
      </c>
      <c r="I6" s="236" t="s">
        <v>22</v>
      </c>
      <c r="J6" s="235" t="s">
        <v>106</v>
      </c>
      <c r="K6" s="235" t="s">
        <v>111</v>
      </c>
      <c r="L6" s="1"/>
      <c r="M6" s="1"/>
      <c r="N6" s="1"/>
      <c r="O6" s="1"/>
    </row>
    <row r="7" spans="1:15" ht="30.75" customHeight="1">
      <c r="A7" s="902" t="s">
        <v>113</v>
      </c>
      <c r="B7" s="902"/>
      <c r="C7" s="902"/>
      <c r="D7" s="902"/>
      <c r="E7" s="902"/>
      <c r="F7" s="902"/>
      <c r="G7" s="902"/>
      <c r="H7" s="902"/>
      <c r="I7" s="902"/>
      <c r="J7" s="902"/>
      <c r="K7" s="903"/>
      <c r="L7" s="1"/>
      <c r="M7" s="1"/>
      <c r="N7" s="1"/>
      <c r="O7" s="1"/>
    </row>
    <row r="8" spans="1:15" ht="30.75" customHeight="1">
      <c r="A8" s="947" t="s">
        <v>665</v>
      </c>
      <c r="B8" s="471" t="s">
        <v>666</v>
      </c>
      <c r="C8" s="461">
        <v>16</v>
      </c>
      <c r="D8" s="461">
        <v>1</v>
      </c>
      <c r="E8" s="111">
        <v>1</v>
      </c>
      <c r="F8" s="111">
        <v>1</v>
      </c>
      <c r="G8" s="111">
        <v>0</v>
      </c>
      <c r="H8" s="111">
        <v>0</v>
      </c>
      <c r="I8" s="111">
        <v>0</v>
      </c>
      <c r="J8" s="111"/>
      <c r="K8" s="111">
        <v>0</v>
      </c>
      <c r="L8" s="1"/>
      <c r="M8" s="1"/>
      <c r="N8" s="1"/>
      <c r="O8" s="1"/>
    </row>
    <row r="9" spans="1:15" ht="31.5">
      <c r="A9" s="948"/>
      <c r="B9" s="471" t="s">
        <v>667</v>
      </c>
      <c r="C9" s="111">
        <v>35</v>
      </c>
      <c r="D9" s="111"/>
      <c r="E9" s="111">
        <v>4</v>
      </c>
      <c r="F9" s="111">
        <v>1</v>
      </c>
      <c r="G9" s="111">
        <v>0</v>
      </c>
      <c r="H9" s="111">
        <v>0</v>
      </c>
      <c r="I9" s="111">
        <v>5</v>
      </c>
      <c r="J9" s="111"/>
      <c r="K9" s="111"/>
      <c r="L9" s="1"/>
      <c r="M9" s="1"/>
      <c r="N9" s="1"/>
      <c r="O9" s="1"/>
    </row>
    <row r="10" spans="1:15" ht="15.75">
      <c r="A10" s="949"/>
      <c r="B10" s="474" t="s">
        <v>668</v>
      </c>
      <c r="C10" s="462">
        <f>SUM(C8:C9)</f>
        <v>51</v>
      </c>
      <c r="D10" s="462">
        <f>SUM(D8:D9)</f>
        <v>1</v>
      </c>
      <c r="E10" s="462">
        <f>SUM(E8:E9)</f>
        <v>5</v>
      </c>
      <c r="F10" s="462">
        <f>SUM(F8:F9)</f>
        <v>2</v>
      </c>
      <c r="G10" s="462">
        <f>SUM(G8:G9)</f>
        <v>0</v>
      </c>
      <c r="H10" s="462">
        <f>SUM(H8:H9)</f>
        <v>0</v>
      </c>
      <c r="I10" s="462">
        <f>SUM(I8:I9)</f>
        <v>5</v>
      </c>
      <c r="J10" s="462">
        <f>SUM(J8:J9)</f>
        <v>0</v>
      </c>
      <c r="K10" s="462">
        <f>SUM(K8:K9)</f>
        <v>0</v>
      </c>
      <c r="L10" s="1"/>
      <c r="M10" s="1"/>
      <c r="N10" s="1"/>
      <c r="O10" s="1"/>
    </row>
    <row r="11" spans="1:15" ht="30.75" customHeight="1">
      <c r="A11" s="732" t="s">
        <v>669</v>
      </c>
      <c r="B11" s="471" t="s">
        <v>666</v>
      </c>
      <c r="C11" s="461">
        <v>13</v>
      </c>
      <c r="D11" s="462" t="s">
        <v>117</v>
      </c>
      <c r="E11" s="111">
        <v>2</v>
      </c>
      <c r="F11" s="111">
        <v>1</v>
      </c>
      <c r="G11" s="111">
        <v>31</v>
      </c>
      <c r="H11" s="111" t="s">
        <v>117</v>
      </c>
      <c r="I11" s="111">
        <v>31</v>
      </c>
      <c r="J11" s="111">
        <v>11</v>
      </c>
      <c r="K11" s="111">
        <v>7</v>
      </c>
      <c r="L11" s="1"/>
      <c r="M11" s="1"/>
      <c r="N11" s="1"/>
      <c r="O11" s="1"/>
    </row>
    <row r="12" spans="1:15" ht="31.5">
      <c r="A12" s="733"/>
      <c r="B12" s="471" t="s">
        <v>667</v>
      </c>
      <c r="C12" s="111">
        <v>21</v>
      </c>
      <c r="D12" s="463" t="s">
        <v>670</v>
      </c>
      <c r="E12" s="111">
        <v>2</v>
      </c>
      <c r="F12" s="111">
        <v>1</v>
      </c>
      <c r="G12" s="111">
        <v>31</v>
      </c>
      <c r="H12" s="111" t="s">
        <v>117</v>
      </c>
      <c r="I12" s="111">
        <v>31</v>
      </c>
      <c r="J12" s="111">
        <v>16</v>
      </c>
      <c r="K12" s="111">
        <v>14</v>
      </c>
      <c r="L12" s="1"/>
      <c r="M12" s="1"/>
      <c r="N12" s="1"/>
      <c r="O12" s="1"/>
    </row>
    <row r="13" spans="1:11" ht="15.75">
      <c r="A13" s="734"/>
      <c r="B13" s="475" t="s">
        <v>668</v>
      </c>
      <c r="C13" s="462">
        <f>SUM(C11:C12)</f>
        <v>34</v>
      </c>
      <c r="D13" s="462">
        <f aca="true" t="shared" si="0" ref="D13:K13">SUM(D11:D12)</f>
        <v>0</v>
      </c>
      <c r="E13" s="462">
        <f t="shared" si="0"/>
        <v>4</v>
      </c>
      <c r="F13" s="462">
        <f t="shared" si="0"/>
        <v>2</v>
      </c>
      <c r="G13" s="462">
        <f t="shared" si="0"/>
        <v>62</v>
      </c>
      <c r="H13" s="462">
        <f t="shared" si="0"/>
        <v>0</v>
      </c>
      <c r="I13" s="462">
        <f t="shared" si="0"/>
        <v>62</v>
      </c>
      <c r="J13" s="462">
        <f t="shared" si="0"/>
        <v>27</v>
      </c>
      <c r="K13" s="462">
        <f t="shared" si="0"/>
        <v>21</v>
      </c>
    </row>
    <row r="14" spans="1:11" ht="30.75" customHeight="1">
      <c r="A14" s="732" t="s">
        <v>671</v>
      </c>
      <c r="B14" s="471" t="s">
        <v>666</v>
      </c>
      <c r="C14" s="464">
        <v>10</v>
      </c>
      <c r="D14" s="465" t="s">
        <v>118</v>
      </c>
      <c r="E14" s="466">
        <v>3</v>
      </c>
      <c r="F14" s="466" t="s">
        <v>118</v>
      </c>
      <c r="G14" s="466">
        <v>10</v>
      </c>
      <c r="H14" s="466" t="s">
        <v>118</v>
      </c>
      <c r="I14" s="466">
        <v>1</v>
      </c>
      <c r="J14" s="466"/>
      <c r="K14" s="466" t="s">
        <v>118</v>
      </c>
    </row>
    <row r="15" spans="1:11" ht="31.5">
      <c r="A15" s="733"/>
      <c r="B15" s="471" t="s">
        <v>667</v>
      </c>
      <c r="C15" s="466">
        <v>28</v>
      </c>
      <c r="D15" s="466" t="s">
        <v>118</v>
      </c>
      <c r="E15" s="466">
        <v>13</v>
      </c>
      <c r="F15" s="466">
        <v>1</v>
      </c>
      <c r="G15" s="466">
        <v>2</v>
      </c>
      <c r="H15" s="466" t="s">
        <v>118</v>
      </c>
      <c r="I15" s="466">
        <v>1</v>
      </c>
      <c r="J15" s="466">
        <v>2</v>
      </c>
      <c r="K15" s="466" t="s">
        <v>118</v>
      </c>
    </row>
    <row r="16" spans="1:11" ht="15.75">
      <c r="A16" s="734"/>
      <c r="B16" s="475" t="s">
        <v>668</v>
      </c>
      <c r="C16" s="462">
        <f>SUM(C14:C15)</f>
        <v>38</v>
      </c>
      <c r="D16" s="476" t="s">
        <v>118</v>
      </c>
      <c r="E16" s="476">
        <v>16</v>
      </c>
      <c r="F16" s="476">
        <v>1</v>
      </c>
      <c r="G16" s="476">
        <v>12</v>
      </c>
      <c r="H16" s="476" t="s">
        <v>118</v>
      </c>
      <c r="I16" s="476">
        <v>2</v>
      </c>
      <c r="J16" s="476">
        <v>2</v>
      </c>
      <c r="K16" s="476" t="s">
        <v>118</v>
      </c>
    </row>
    <row r="17" spans="1:11" ht="30.75" customHeight="1">
      <c r="A17" s="732" t="s">
        <v>672</v>
      </c>
      <c r="B17" s="471" t="s">
        <v>666</v>
      </c>
      <c r="C17" s="111"/>
      <c r="D17" s="111"/>
      <c r="E17" s="111"/>
      <c r="F17" s="111"/>
      <c r="G17" s="111"/>
      <c r="H17" s="111"/>
      <c r="I17" s="111"/>
      <c r="J17" s="111"/>
      <c r="K17" s="111"/>
    </row>
    <row r="18" spans="1:11" ht="31.5">
      <c r="A18" s="733"/>
      <c r="B18" s="471" t="s">
        <v>667</v>
      </c>
      <c r="C18" s="111">
        <v>2</v>
      </c>
      <c r="D18" s="111">
        <v>0</v>
      </c>
      <c r="E18" s="111">
        <v>1</v>
      </c>
      <c r="F18" s="111">
        <v>0</v>
      </c>
      <c r="G18" s="111">
        <v>3</v>
      </c>
      <c r="H18" s="111">
        <v>0</v>
      </c>
      <c r="I18" s="111">
        <v>1</v>
      </c>
      <c r="J18" s="111">
        <v>3</v>
      </c>
      <c r="K18" s="111">
        <v>0</v>
      </c>
    </row>
    <row r="19" spans="1:11" ht="15.75">
      <c r="A19" s="734"/>
      <c r="B19" s="475" t="s">
        <v>668</v>
      </c>
      <c r="C19" s="462">
        <f>SUM(C17:C18)</f>
        <v>2</v>
      </c>
      <c r="D19" s="462">
        <f aca="true" t="shared" si="1" ref="D19:K19">SUM(D17:D18)</f>
        <v>0</v>
      </c>
      <c r="E19" s="462">
        <f t="shared" si="1"/>
        <v>1</v>
      </c>
      <c r="F19" s="462">
        <f t="shared" si="1"/>
        <v>0</v>
      </c>
      <c r="G19" s="462">
        <f t="shared" si="1"/>
        <v>3</v>
      </c>
      <c r="H19" s="462">
        <f t="shared" si="1"/>
        <v>0</v>
      </c>
      <c r="I19" s="462">
        <f t="shared" si="1"/>
        <v>1</v>
      </c>
      <c r="J19" s="462">
        <f t="shared" si="1"/>
        <v>3</v>
      </c>
      <c r="K19" s="462">
        <f t="shared" si="1"/>
        <v>0</v>
      </c>
    </row>
    <row r="20" spans="1:11" ht="17.25" customHeight="1">
      <c r="A20" s="732" t="s">
        <v>673</v>
      </c>
      <c r="B20" s="471" t="s">
        <v>666</v>
      </c>
      <c r="C20" s="111"/>
      <c r="D20" s="111"/>
      <c r="E20" s="111"/>
      <c r="F20" s="111"/>
      <c r="G20" s="111"/>
      <c r="H20" s="111"/>
      <c r="I20" s="111"/>
      <c r="J20" s="111">
        <v>6</v>
      </c>
      <c r="K20" s="111">
        <v>14</v>
      </c>
    </row>
    <row r="21" spans="1:11" ht="31.5">
      <c r="A21" s="733"/>
      <c r="B21" s="471" t="s">
        <v>667</v>
      </c>
      <c r="C21" s="111"/>
      <c r="D21" s="111"/>
      <c r="E21" s="111"/>
      <c r="F21" s="111"/>
      <c r="G21" s="111"/>
      <c r="H21" s="111"/>
      <c r="I21" s="111"/>
      <c r="J21" s="111">
        <v>10</v>
      </c>
      <c r="K21" s="111">
        <v>24</v>
      </c>
    </row>
    <row r="22" spans="1:11" ht="15.75">
      <c r="A22" s="734"/>
      <c r="B22" s="475" t="s">
        <v>668</v>
      </c>
      <c r="C22" s="463">
        <v>47</v>
      </c>
      <c r="D22" s="463">
        <v>0</v>
      </c>
      <c r="E22" s="463">
        <v>2</v>
      </c>
      <c r="F22" s="463">
        <v>2</v>
      </c>
      <c r="G22" s="463">
        <v>36</v>
      </c>
      <c r="H22" s="463">
        <v>31</v>
      </c>
      <c r="I22" s="463"/>
      <c r="J22" s="463">
        <v>16</v>
      </c>
      <c r="K22" s="463">
        <v>38</v>
      </c>
    </row>
    <row r="23" spans="1:11" ht="31.5">
      <c r="A23" s="732" t="s">
        <v>674</v>
      </c>
      <c r="B23" s="471" t="s">
        <v>666</v>
      </c>
      <c r="C23" s="464">
        <v>31</v>
      </c>
      <c r="D23" s="464">
        <v>2</v>
      </c>
      <c r="E23" s="466" t="s">
        <v>118</v>
      </c>
      <c r="F23" s="466">
        <v>2</v>
      </c>
      <c r="G23" s="466">
        <v>2</v>
      </c>
      <c r="H23" s="466" t="s">
        <v>118</v>
      </c>
      <c r="I23" s="466">
        <v>0</v>
      </c>
      <c r="J23" s="466">
        <v>45</v>
      </c>
      <c r="K23" s="466">
        <v>9</v>
      </c>
    </row>
    <row r="24" spans="1:11" ht="31.5">
      <c r="A24" s="733"/>
      <c r="B24" s="471" t="s">
        <v>667</v>
      </c>
      <c r="C24" s="466">
        <v>23</v>
      </c>
      <c r="D24" s="466">
        <v>2</v>
      </c>
      <c r="E24" s="466" t="s">
        <v>118</v>
      </c>
      <c r="F24" s="466">
        <v>2</v>
      </c>
      <c r="G24" s="466">
        <v>2</v>
      </c>
      <c r="H24" s="466" t="s">
        <v>118</v>
      </c>
      <c r="I24" s="466">
        <v>0</v>
      </c>
      <c r="J24" s="466">
        <v>37</v>
      </c>
      <c r="K24" s="466">
        <v>11</v>
      </c>
    </row>
    <row r="25" spans="1:11" ht="15.75">
      <c r="A25" s="734"/>
      <c r="B25" s="475" t="s">
        <v>668</v>
      </c>
      <c r="C25" s="462">
        <f>SUM(C23:C24)</f>
        <v>54</v>
      </c>
      <c r="D25" s="462">
        <f aca="true" t="shared" si="2" ref="D25:K25">SUM(D23:D24)</f>
        <v>4</v>
      </c>
      <c r="E25" s="462">
        <f t="shared" si="2"/>
        <v>0</v>
      </c>
      <c r="F25" s="462">
        <f t="shared" si="2"/>
        <v>4</v>
      </c>
      <c r="G25" s="462">
        <f t="shared" si="2"/>
        <v>4</v>
      </c>
      <c r="H25" s="462">
        <f t="shared" si="2"/>
        <v>0</v>
      </c>
      <c r="I25" s="462">
        <f t="shared" si="2"/>
        <v>0</v>
      </c>
      <c r="J25" s="462">
        <f t="shared" si="2"/>
        <v>82</v>
      </c>
      <c r="K25" s="462">
        <f t="shared" si="2"/>
        <v>20</v>
      </c>
    </row>
    <row r="26" spans="1:11" ht="31.5">
      <c r="A26" s="732" t="s">
        <v>675</v>
      </c>
      <c r="B26" s="471" t="s">
        <v>666</v>
      </c>
      <c r="C26" s="467">
        <v>31</v>
      </c>
      <c r="D26" s="468" t="s">
        <v>296</v>
      </c>
      <c r="E26" s="469" t="s">
        <v>296</v>
      </c>
      <c r="F26" s="469" t="s">
        <v>628</v>
      </c>
      <c r="G26" s="469" t="s">
        <v>676</v>
      </c>
      <c r="H26" s="469" t="s">
        <v>677</v>
      </c>
      <c r="I26" s="469" t="s">
        <v>296</v>
      </c>
      <c r="J26" s="469" t="s">
        <v>678</v>
      </c>
      <c r="K26" s="469" t="s">
        <v>628</v>
      </c>
    </row>
    <row r="27" spans="1:11" ht="31.5">
      <c r="A27" s="733"/>
      <c r="B27" s="471" t="s">
        <v>667</v>
      </c>
      <c r="C27" s="470">
        <v>31</v>
      </c>
      <c r="D27" s="469" t="s">
        <v>296</v>
      </c>
      <c r="E27" s="469" t="s">
        <v>296</v>
      </c>
      <c r="F27" s="469" t="s">
        <v>628</v>
      </c>
      <c r="G27" s="469" t="s">
        <v>679</v>
      </c>
      <c r="H27" s="469" t="s">
        <v>680</v>
      </c>
      <c r="I27" s="469" t="s">
        <v>296</v>
      </c>
      <c r="J27" s="469" t="s">
        <v>681</v>
      </c>
      <c r="K27" s="469" t="s">
        <v>296</v>
      </c>
    </row>
    <row r="28" spans="1:11" ht="15.75">
      <c r="A28" s="734"/>
      <c r="B28" s="475" t="s">
        <v>668</v>
      </c>
      <c r="C28" s="462">
        <f>SUM(C26:C27)</f>
        <v>62</v>
      </c>
      <c r="D28" s="477">
        <f>SUM(D27:D27)</f>
        <v>0</v>
      </c>
      <c r="E28" s="477">
        <f>SUM(E27:E27)</f>
        <v>0</v>
      </c>
      <c r="F28" s="477">
        <v>2</v>
      </c>
      <c r="G28" s="477">
        <v>47</v>
      </c>
      <c r="H28" s="477">
        <v>34</v>
      </c>
      <c r="I28" s="477">
        <f>SUM(I27:I27)</f>
        <v>0</v>
      </c>
      <c r="J28" s="477">
        <f>SUM(J27:J27)</f>
        <v>0</v>
      </c>
      <c r="K28" s="477">
        <f>SUM(K27:K27)</f>
        <v>0</v>
      </c>
    </row>
    <row r="29" spans="1:11" ht="31.5">
      <c r="A29" s="732" t="s">
        <v>682</v>
      </c>
      <c r="B29" s="471" t="s">
        <v>666</v>
      </c>
      <c r="C29" s="464">
        <v>4</v>
      </c>
      <c r="D29" s="465"/>
      <c r="E29" s="466"/>
      <c r="F29" s="466"/>
      <c r="G29" s="466"/>
      <c r="H29" s="466"/>
      <c r="I29" s="466">
        <v>0</v>
      </c>
      <c r="J29" s="466">
        <v>4</v>
      </c>
      <c r="K29" s="466">
        <v>5</v>
      </c>
    </row>
    <row r="30" spans="1:11" ht="31.5">
      <c r="A30" s="733"/>
      <c r="B30" s="471" t="s">
        <v>667</v>
      </c>
      <c r="C30" s="466">
        <v>22</v>
      </c>
      <c r="D30" s="466"/>
      <c r="E30" s="466"/>
      <c r="F30" s="466"/>
      <c r="G30" s="466"/>
      <c r="H30" s="466"/>
      <c r="I30" s="466"/>
      <c r="J30" s="466">
        <v>22</v>
      </c>
      <c r="K30" s="466"/>
    </row>
    <row r="31" spans="1:11" ht="15.75">
      <c r="A31" s="734"/>
      <c r="B31" s="475" t="s">
        <v>668</v>
      </c>
      <c r="C31" s="476">
        <v>26</v>
      </c>
      <c r="D31" s="476"/>
      <c r="E31" s="476"/>
      <c r="F31" s="476"/>
      <c r="G31" s="476"/>
      <c r="H31" s="476"/>
      <c r="I31" s="476">
        <v>0</v>
      </c>
      <c r="J31" s="476">
        <v>26</v>
      </c>
      <c r="K31" s="476">
        <v>5</v>
      </c>
    </row>
    <row r="32" spans="1:11" ht="31.5">
      <c r="A32" s="732" t="s">
        <v>124</v>
      </c>
      <c r="B32" s="471" t="s">
        <v>666</v>
      </c>
      <c r="C32" s="461"/>
      <c r="D32" s="461">
        <v>2</v>
      </c>
      <c r="E32" s="111"/>
      <c r="F32" s="111"/>
      <c r="G32" s="111"/>
      <c r="H32" s="111"/>
      <c r="I32" s="111"/>
      <c r="J32" s="111"/>
      <c r="K32" s="111">
        <v>0</v>
      </c>
    </row>
    <row r="33" spans="1:11" ht="31.5">
      <c r="A33" s="733"/>
      <c r="B33" s="471" t="s">
        <v>667</v>
      </c>
      <c r="C33" s="111"/>
      <c r="D33" s="111">
        <v>6</v>
      </c>
      <c r="E33" s="111">
        <v>1</v>
      </c>
      <c r="F33" s="111">
        <v>1</v>
      </c>
      <c r="G33" s="111">
        <v>2</v>
      </c>
      <c r="H33" s="111"/>
      <c r="I33" s="111">
        <v>0</v>
      </c>
      <c r="J33" s="111"/>
      <c r="K33" s="111">
        <v>0</v>
      </c>
    </row>
    <row r="34" spans="1:11" ht="15.75">
      <c r="A34" s="734"/>
      <c r="B34" s="475" t="s">
        <v>668</v>
      </c>
      <c r="C34" s="463"/>
      <c r="D34" s="463">
        <v>8</v>
      </c>
      <c r="E34" s="463">
        <v>1</v>
      </c>
      <c r="F34" s="463">
        <v>1</v>
      </c>
      <c r="G34" s="463">
        <v>2</v>
      </c>
      <c r="H34" s="463"/>
      <c r="I34" s="463">
        <v>0</v>
      </c>
      <c r="J34" s="463"/>
      <c r="K34" s="463">
        <v>0</v>
      </c>
    </row>
    <row r="35" spans="1:11" ht="31.5">
      <c r="A35" s="732" t="s">
        <v>683</v>
      </c>
      <c r="B35" s="472" t="s">
        <v>684</v>
      </c>
      <c r="C35" s="111">
        <v>4</v>
      </c>
      <c r="D35" s="111">
        <v>0</v>
      </c>
      <c r="E35" s="111">
        <v>3</v>
      </c>
      <c r="F35" s="111">
        <v>0</v>
      </c>
      <c r="G35" s="111">
        <v>4</v>
      </c>
      <c r="H35" s="111">
        <v>1</v>
      </c>
      <c r="I35" s="111">
        <v>1</v>
      </c>
      <c r="J35" s="111">
        <v>24</v>
      </c>
      <c r="K35" s="111">
        <v>24</v>
      </c>
    </row>
    <row r="36" spans="1:11" ht="15.75">
      <c r="A36" s="734"/>
      <c r="B36" s="478" t="s">
        <v>668</v>
      </c>
      <c r="C36" s="463">
        <v>4</v>
      </c>
      <c r="D36" s="463">
        <v>0</v>
      </c>
      <c r="E36" s="463">
        <v>3</v>
      </c>
      <c r="F36" s="463">
        <v>0</v>
      </c>
      <c r="G36" s="463">
        <v>4</v>
      </c>
      <c r="H36" s="463">
        <v>1</v>
      </c>
      <c r="I36" s="463">
        <v>1</v>
      </c>
      <c r="J36" s="463">
        <v>24</v>
      </c>
      <c r="K36" s="463">
        <v>24</v>
      </c>
    </row>
    <row r="37" spans="1:11" ht="31.5">
      <c r="A37" s="732" t="s">
        <v>685</v>
      </c>
      <c r="B37" s="471" t="s">
        <v>666</v>
      </c>
      <c r="C37" s="111"/>
      <c r="D37" s="111"/>
      <c r="E37" s="111"/>
      <c r="F37" s="111"/>
      <c r="G37" s="111"/>
      <c r="H37" s="111"/>
      <c r="I37" s="111"/>
      <c r="J37" s="111"/>
      <c r="K37" s="111"/>
    </row>
    <row r="38" spans="1:11" ht="31.5">
      <c r="A38" s="733"/>
      <c r="B38" s="471" t="s">
        <v>667</v>
      </c>
      <c r="C38" s="111"/>
      <c r="D38" s="111"/>
      <c r="E38" s="111"/>
      <c r="F38" s="111"/>
      <c r="G38" s="111"/>
      <c r="H38" s="111"/>
      <c r="I38" s="111"/>
      <c r="J38" s="111"/>
      <c r="K38" s="111"/>
    </row>
    <row r="39" spans="1:11" ht="15.75">
      <c r="A39" s="734"/>
      <c r="B39" s="475" t="s">
        <v>668</v>
      </c>
      <c r="C39" s="463">
        <v>0</v>
      </c>
      <c r="D39" s="463">
        <v>0</v>
      </c>
      <c r="E39" s="463">
        <v>0</v>
      </c>
      <c r="F39" s="463">
        <v>0</v>
      </c>
      <c r="G39" s="463">
        <v>0</v>
      </c>
      <c r="H39" s="463">
        <v>0</v>
      </c>
      <c r="I39" s="463">
        <v>0</v>
      </c>
      <c r="J39" s="463">
        <v>0</v>
      </c>
      <c r="K39" s="463">
        <v>0</v>
      </c>
    </row>
    <row r="40" spans="1:11" ht="31.5">
      <c r="A40" s="732" t="s">
        <v>686</v>
      </c>
      <c r="B40" s="473" t="s">
        <v>666</v>
      </c>
      <c r="C40" s="464">
        <v>7</v>
      </c>
      <c r="D40" s="465">
        <v>1</v>
      </c>
      <c r="E40" s="466">
        <v>4</v>
      </c>
      <c r="F40" s="466">
        <v>4</v>
      </c>
      <c r="G40" s="466">
        <v>4</v>
      </c>
      <c r="H40" s="466">
        <v>5</v>
      </c>
      <c r="I40" s="466">
        <v>2</v>
      </c>
      <c r="J40" s="466">
        <v>7</v>
      </c>
      <c r="K40" s="466">
        <v>2</v>
      </c>
    </row>
    <row r="41" spans="1:11" ht="15.75">
      <c r="A41" s="734"/>
      <c r="B41" s="475" t="s">
        <v>668</v>
      </c>
      <c r="C41" s="463">
        <v>7</v>
      </c>
      <c r="D41" s="463">
        <v>1</v>
      </c>
      <c r="E41" s="463">
        <v>4</v>
      </c>
      <c r="F41" s="463">
        <v>4</v>
      </c>
      <c r="G41" s="463">
        <v>4</v>
      </c>
      <c r="H41" s="463">
        <v>5</v>
      </c>
      <c r="I41" s="463">
        <v>2</v>
      </c>
      <c r="J41" s="463">
        <v>7</v>
      </c>
      <c r="K41" s="463">
        <v>2</v>
      </c>
    </row>
    <row r="42" spans="1:11" ht="18.75">
      <c r="A42" s="921" t="s">
        <v>95</v>
      </c>
      <c r="B42" s="922"/>
      <c r="C42" s="460">
        <v>325</v>
      </c>
      <c r="D42" s="460">
        <v>14</v>
      </c>
      <c r="E42" s="460">
        <v>36</v>
      </c>
      <c r="F42" s="460">
        <v>18</v>
      </c>
      <c r="G42" s="460">
        <v>174</v>
      </c>
      <c r="H42" s="460">
        <v>71</v>
      </c>
      <c r="I42" s="460">
        <v>73</v>
      </c>
      <c r="J42" s="460">
        <v>218</v>
      </c>
      <c r="K42" s="460">
        <v>111</v>
      </c>
    </row>
    <row r="43" spans="1:11" ht="36.75" customHeight="1">
      <c r="A43" s="902" t="s">
        <v>129</v>
      </c>
      <c r="B43" s="902"/>
      <c r="C43" s="902"/>
      <c r="D43" s="902"/>
      <c r="E43" s="902"/>
      <c r="F43" s="902"/>
      <c r="G43" s="902"/>
      <c r="H43" s="902"/>
      <c r="I43" s="902"/>
      <c r="J43" s="902"/>
      <c r="K43" s="903"/>
    </row>
    <row r="44" spans="1:11" ht="15.75">
      <c r="A44" s="950" t="s">
        <v>130</v>
      </c>
      <c r="B44" s="953" t="s">
        <v>666</v>
      </c>
      <c r="C44" s="954"/>
      <c r="D44" s="954"/>
      <c r="E44" s="954"/>
      <c r="F44" s="954"/>
      <c r="G44" s="954"/>
      <c r="H44" s="954"/>
      <c r="I44" s="954"/>
      <c r="J44" s="954"/>
      <c r="K44" s="955"/>
    </row>
    <row r="45" spans="1:11" ht="31.5">
      <c r="A45" s="951"/>
      <c r="B45" s="60" t="s">
        <v>712</v>
      </c>
      <c r="C45" s="233" t="s">
        <v>713</v>
      </c>
      <c r="D45" s="233" t="s">
        <v>714</v>
      </c>
      <c r="E45" s="233">
        <v>1</v>
      </c>
      <c r="F45" s="233">
        <v>1</v>
      </c>
      <c r="G45" s="233">
        <v>6</v>
      </c>
      <c r="H45" s="233">
        <v>2</v>
      </c>
      <c r="I45" s="233" t="s">
        <v>715</v>
      </c>
      <c r="J45" s="233" t="s">
        <v>713</v>
      </c>
      <c r="K45" s="233">
        <v>2</v>
      </c>
    </row>
    <row r="46" spans="1:11" ht="15.75">
      <c r="A46" s="951"/>
      <c r="B46" s="493" t="s">
        <v>716</v>
      </c>
      <c r="C46" s="233" t="s">
        <v>715</v>
      </c>
      <c r="D46" s="233" t="s">
        <v>717</v>
      </c>
      <c r="E46" s="233"/>
      <c r="F46" s="233"/>
      <c r="G46" s="233">
        <v>1</v>
      </c>
      <c r="H46" s="233">
        <v>1</v>
      </c>
      <c r="I46" s="233" t="s">
        <v>718</v>
      </c>
      <c r="J46" s="233">
        <v>2</v>
      </c>
      <c r="K46" s="233">
        <v>1</v>
      </c>
    </row>
    <row r="47" spans="1:11" ht="31.5">
      <c r="A47" s="951"/>
      <c r="B47" s="60" t="s">
        <v>719</v>
      </c>
      <c r="C47" s="233">
        <v>2</v>
      </c>
      <c r="D47" s="233" t="s">
        <v>118</v>
      </c>
      <c r="E47" s="233"/>
      <c r="F47" s="233"/>
      <c r="G47" s="233">
        <v>2</v>
      </c>
      <c r="H47" s="233">
        <v>2</v>
      </c>
      <c r="I47" s="233">
        <v>0</v>
      </c>
      <c r="J47" s="233">
        <v>3</v>
      </c>
      <c r="K47" s="233">
        <v>2</v>
      </c>
    </row>
    <row r="48" spans="1:11" ht="15.75">
      <c r="A48" s="951"/>
      <c r="B48" s="60" t="s">
        <v>720</v>
      </c>
      <c r="C48" s="233">
        <v>2</v>
      </c>
      <c r="D48" s="233" t="s">
        <v>118</v>
      </c>
      <c r="E48" s="233"/>
      <c r="F48" s="233"/>
      <c r="G48" s="233">
        <v>1</v>
      </c>
      <c r="H48" s="233">
        <v>1</v>
      </c>
      <c r="I48" s="233">
        <v>0</v>
      </c>
      <c r="J48" s="233">
        <v>3</v>
      </c>
      <c r="K48" s="233">
        <v>1</v>
      </c>
    </row>
    <row r="49" spans="1:11" ht="15.75">
      <c r="A49" s="951"/>
      <c r="B49" s="956" t="s">
        <v>667</v>
      </c>
      <c r="C49" s="957"/>
      <c r="D49" s="957"/>
      <c r="E49" s="957"/>
      <c r="F49" s="957"/>
      <c r="G49" s="957"/>
      <c r="H49" s="957"/>
      <c r="I49" s="957"/>
      <c r="J49" s="957"/>
      <c r="K49" s="958"/>
    </row>
    <row r="50" spans="1:11" ht="47.25">
      <c r="A50" s="951"/>
      <c r="B50" s="60" t="s">
        <v>721</v>
      </c>
      <c r="C50" s="60">
        <v>1</v>
      </c>
      <c r="D50" s="60">
        <v>1</v>
      </c>
      <c r="E50" s="60"/>
      <c r="F50" s="60">
        <v>1</v>
      </c>
      <c r="G50" s="60">
        <v>1</v>
      </c>
      <c r="H50" s="60"/>
      <c r="I50" s="60">
        <v>0</v>
      </c>
      <c r="J50" s="60">
        <v>1</v>
      </c>
      <c r="K50" s="60">
        <v>1</v>
      </c>
    </row>
    <row r="51" spans="1:11" ht="31.5">
      <c r="A51" s="951"/>
      <c r="B51" s="60" t="s">
        <v>722</v>
      </c>
      <c r="C51" s="60">
        <v>1</v>
      </c>
      <c r="D51" s="60"/>
      <c r="E51" s="60">
        <v>1</v>
      </c>
      <c r="F51" s="60"/>
      <c r="G51" s="60"/>
      <c r="H51" s="60">
        <v>1</v>
      </c>
      <c r="I51" s="60">
        <v>0</v>
      </c>
      <c r="J51" s="60">
        <v>1</v>
      </c>
      <c r="K51" s="60">
        <v>1</v>
      </c>
    </row>
    <row r="52" spans="1:11" ht="31.5">
      <c r="A52" s="951"/>
      <c r="B52" s="60" t="s">
        <v>723</v>
      </c>
      <c r="C52" s="60">
        <v>1</v>
      </c>
      <c r="D52" s="60"/>
      <c r="E52" s="60"/>
      <c r="F52" s="60"/>
      <c r="G52" s="60">
        <v>1</v>
      </c>
      <c r="H52" s="60">
        <v>1</v>
      </c>
      <c r="I52" s="60">
        <v>0</v>
      </c>
      <c r="J52" s="60">
        <v>1</v>
      </c>
      <c r="K52" s="60">
        <v>0</v>
      </c>
    </row>
    <row r="53" spans="1:11" ht="31.5">
      <c r="A53" s="951"/>
      <c r="B53" s="60" t="s">
        <v>724</v>
      </c>
      <c r="C53" s="60">
        <v>1</v>
      </c>
      <c r="D53" s="60"/>
      <c r="E53" s="60"/>
      <c r="F53" s="60"/>
      <c r="G53" s="60">
        <v>3</v>
      </c>
      <c r="H53" s="60"/>
      <c r="I53" s="60">
        <v>0</v>
      </c>
      <c r="J53" s="60">
        <v>1</v>
      </c>
      <c r="K53" s="60">
        <v>0</v>
      </c>
    </row>
    <row r="54" spans="1:11" ht="63">
      <c r="A54" s="951"/>
      <c r="B54" s="60" t="s">
        <v>725</v>
      </c>
      <c r="C54" s="60">
        <v>1</v>
      </c>
      <c r="D54" s="60"/>
      <c r="E54" s="60"/>
      <c r="F54" s="60"/>
      <c r="G54" s="60">
        <v>1</v>
      </c>
      <c r="H54" s="60">
        <v>1</v>
      </c>
      <c r="I54" s="60">
        <v>0</v>
      </c>
      <c r="J54" s="60">
        <v>1</v>
      </c>
      <c r="K54" s="60">
        <v>1</v>
      </c>
    </row>
    <row r="55" spans="1:11" ht="47.25">
      <c r="A55" s="951"/>
      <c r="B55" s="60" t="s">
        <v>726</v>
      </c>
      <c r="C55" s="60">
        <v>1</v>
      </c>
      <c r="D55" s="60"/>
      <c r="E55" s="60"/>
      <c r="F55" s="60"/>
      <c r="G55" s="60">
        <v>1</v>
      </c>
      <c r="H55" s="60">
        <v>1</v>
      </c>
      <c r="I55" s="60">
        <v>1</v>
      </c>
      <c r="J55" s="60">
        <v>1</v>
      </c>
      <c r="K55" s="60">
        <v>1</v>
      </c>
    </row>
    <row r="56" spans="1:11" ht="47.25">
      <c r="A56" s="951"/>
      <c r="B56" s="60" t="s">
        <v>727</v>
      </c>
      <c r="C56" s="60">
        <v>1</v>
      </c>
      <c r="D56" s="60"/>
      <c r="E56" s="60">
        <v>1</v>
      </c>
      <c r="F56" s="60">
        <v>1</v>
      </c>
      <c r="G56" s="60">
        <v>2</v>
      </c>
      <c r="H56" s="60">
        <v>1</v>
      </c>
      <c r="I56" s="60">
        <v>0</v>
      </c>
      <c r="J56" s="60">
        <v>1</v>
      </c>
      <c r="K56" s="60">
        <v>0</v>
      </c>
    </row>
    <row r="57" spans="1:11" ht="31.5">
      <c r="A57" s="951"/>
      <c r="B57" s="60" t="s">
        <v>728</v>
      </c>
      <c r="C57" s="60">
        <v>1</v>
      </c>
      <c r="D57" s="60"/>
      <c r="E57" s="60">
        <v>1</v>
      </c>
      <c r="F57" s="60">
        <v>1</v>
      </c>
      <c r="G57" s="60">
        <v>2</v>
      </c>
      <c r="H57" s="60">
        <v>1</v>
      </c>
      <c r="I57" s="60">
        <v>0</v>
      </c>
      <c r="J57" s="60">
        <v>1</v>
      </c>
      <c r="K57" s="60">
        <v>1</v>
      </c>
    </row>
    <row r="58" spans="1:11" ht="47.25">
      <c r="A58" s="951"/>
      <c r="B58" s="60" t="s">
        <v>729</v>
      </c>
      <c r="C58" s="60">
        <v>1</v>
      </c>
      <c r="D58" s="60"/>
      <c r="E58" s="60"/>
      <c r="F58" s="60"/>
      <c r="G58" s="60">
        <v>1</v>
      </c>
      <c r="H58" s="60"/>
      <c r="I58" s="60">
        <v>1</v>
      </c>
      <c r="J58" s="60">
        <v>1</v>
      </c>
      <c r="K58" s="60">
        <v>1</v>
      </c>
    </row>
    <row r="59" spans="1:11" ht="47.25">
      <c r="A59" s="951"/>
      <c r="B59" s="60" t="s">
        <v>730</v>
      </c>
      <c r="C59" s="60">
        <v>1</v>
      </c>
      <c r="D59" s="60"/>
      <c r="E59" s="60"/>
      <c r="F59" s="60"/>
      <c r="G59" s="60">
        <v>3</v>
      </c>
      <c r="H59" s="60"/>
      <c r="I59" s="60">
        <v>1</v>
      </c>
      <c r="J59" s="60">
        <v>1</v>
      </c>
      <c r="K59" s="60">
        <v>1</v>
      </c>
    </row>
    <row r="60" spans="1:11" ht="31.5">
      <c r="A60" s="951"/>
      <c r="B60" s="60" t="s">
        <v>731</v>
      </c>
      <c r="C60" s="60">
        <v>1</v>
      </c>
      <c r="D60" s="60"/>
      <c r="E60" s="60"/>
      <c r="F60" s="60"/>
      <c r="G60" s="60">
        <v>3</v>
      </c>
      <c r="H60" s="60">
        <v>1</v>
      </c>
      <c r="I60" s="60">
        <v>1</v>
      </c>
      <c r="J60" s="60">
        <v>1</v>
      </c>
      <c r="K60" s="60">
        <v>1</v>
      </c>
    </row>
    <row r="61" spans="1:11" ht="31.5">
      <c r="A61" s="951"/>
      <c r="B61" s="60" t="s">
        <v>732</v>
      </c>
      <c r="C61" s="60">
        <v>1</v>
      </c>
      <c r="D61" s="60"/>
      <c r="E61" s="60"/>
      <c r="F61" s="60"/>
      <c r="G61" s="60">
        <v>3</v>
      </c>
      <c r="H61" s="60">
        <v>1</v>
      </c>
      <c r="I61" s="60">
        <v>1</v>
      </c>
      <c r="J61" s="60">
        <v>1</v>
      </c>
      <c r="K61" s="60">
        <v>1</v>
      </c>
    </row>
    <row r="62" spans="1:11" ht="47.25">
      <c r="A62" s="952"/>
      <c r="B62" s="60" t="s">
        <v>733</v>
      </c>
      <c r="C62" s="60">
        <v>1</v>
      </c>
      <c r="D62" s="60"/>
      <c r="E62" s="60"/>
      <c r="F62" s="60"/>
      <c r="G62" s="60">
        <v>2</v>
      </c>
      <c r="H62" s="60">
        <v>1</v>
      </c>
      <c r="I62" s="60">
        <v>1</v>
      </c>
      <c r="J62" s="60">
        <v>1</v>
      </c>
      <c r="K62" s="60">
        <v>1</v>
      </c>
    </row>
    <row r="63" spans="1:11" ht="15.75">
      <c r="A63" s="943" t="s">
        <v>734</v>
      </c>
      <c r="B63" s="944"/>
      <c r="C63" s="488">
        <v>21</v>
      </c>
      <c r="D63" s="488">
        <v>1</v>
      </c>
      <c r="E63" s="488">
        <v>4</v>
      </c>
      <c r="F63" s="488">
        <v>4</v>
      </c>
      <c r="G63" s="488">
        <v>33</v>
      </c>
      <c r="H63" s="488">
        <v>14</v>
      </c>
      <c r="I63" s="488">
        <v>7</v>
      </c>
      <c r="J63" s="488">
        <v>24</v>
      </c>
      <c r="K63" s="488">
        <v>16</v>
      </c>
    </row>
    <row r="64" spans="1:11" ht="173.25">
      <c r="A64" s="732" t="s">
        <v>131</v>
      </c>
      <c r="B64" s="493" t="s">
        <v>666</v>
      </c>
      <c r="C64" s="17">
        <v>3</v>
      </c>
      <c r="D64" s="17">
        <v>0</v>
      </c>
      <c r="E64" s="53">
        <v>3</v>
      </c>
      <c r="F64" s="53">
        <v>3</v>
      </c>
      <c r="G64" s="53">
        <v>3</v>
      </c>
      <c r="H64" s="53">
        <v>0</v>
      </c>
      <c r="I64" s="53">
        <v>0</v>
      </c>
      <c r="J64" s="233">
        <v>3</v>
      </c>
      <c r="K64" s="60" t="s">
        <v>364</v>
      </c>
    </row>
    <row r="65" spans="1:11" ht="173.25">
      <c r="A65" s="734"/>
      <c r="B65" s="493" t="s">
        <v>667</v>
      </c>
      <c r="C65" s="233">
        <v>2</v>
      </c>
      <c r="D65" s="233">
        <v>0</v>
      </c>
      <c r="E65" s="233">
        <v>2</v>
      </c>
      <c r="F65" s="233">
        <v>2</v>
      </c>
      <c r="G65" s="233">
        <v>2</v>
      </c>
      <c r="H65" s="233">
        <v>0</v>
      </c>
      <c r="I65" s="233">
        <v>2</v>
      </c>
      <c r="J65" s="233">
        <v>2</v>
      </c>
      <c r="K65" s="60" t="s">
        <v>364</v>
      </c>
    </row>
    <row r="66" spans="1:11" ht="15.75">
      <c r="A66" s="494"/>
      <c r="B66" s="612" t="s">
        <v>668</v>
      </c>
      <c r="C66" s="457">
        <v>5</v>
      </c>
      <c r="D66" s="457">
        <v>0</v>
      </c>
      <c r="E66" s="457">
        <v>5</v>
      </c>
      <c r="F66" s="457">
        <v>5</v>
      </c>
      <c r="G66" s="457">
        <v>5</v>
      </c>
      <c r="H66" s="457">
        <v>0</v>
      </c>
      <c r="I66" s="457">
        <v>2</v>
      </c>
      <c r="J66" s="457">
        <v>5</v>
      </c>
      <c r="K66" s="457">
        <v>2</v>
      </c>
    </row>
    <row r="67" spans="1:11" ht="31.5">
      <c r="A67" s="732" t="s">
        <v>735</v>
      </c>
      <c r="B67" s="493" t="s">
        <v>666</v>
      </c>
      <c r="C67" s="17">
        <v>8</v>
      </c>
      <c r="D67" s="17">
        <v>0</v>
      </c>
      <c r="E67" s="53">
        <v>1</v>
      </c>
      <c r="F67" s="53">
        <v>1</v>
      </c>
      <c r="G67" s="53">
        <v>5</v>
      </c>
      <c r="H67" s="53">
        <v>2</v>
      </c>
      <c r="I67" s="53">
        <v>1</v>
      </c>
      <c r="J67" s="233">
        <v>8</v>
      </c>
      <c r="K67" s="233">
        <v>0</v>
      </c>
    </row>
    <row r="68" spans="1:11" ht="31.5">
      <c r="A68" s="734"/>
      <c r="B68" s="493" t="s">
        <v>667</v>
      </c>
      <c r="C68" s="233">
        <v>8</v>
      </c>
      <c r="D68" s="233">
        <v>0</v>
      </c>
      <c r="E68" s="233">
        <v>0</v>
      </c>
      <c r="F68" s="233">
        <v>1</v>
      </c>
      <c r="G68" s="233">
        <v>5</v>
      </c>
      <c r="H68" s="233">
        <v>2</v>
      </c>
      <c r="I68" s="233">
        <v>1</v>
      </c>
      <c r="J68" s="233">
        <v>10</v>
      </c>
      <c r="K68" s="233">
        <v>0</v>
      </c>
    </row>
    <row r="69" spans="1:11" ht="15.75">
      <c r="A69" s="495"/>
      <c r="B69" s="612" t="s">
        <v>668</v>
      </c>
      <c r="C69" s="457">
        <v>16</v>
      </c>
      <c r="D69" s="457">
        <v>0</v>
      </c>
      <c r="E69" s="457">
        <v>1</v>
      </c>
      <c r="F69" s="457">
        <v>2</v>
      </c>
      <c r="G69" s="457">
        <v>10</v>
      </c>
      <c r="H69" s="457">
        <v>4</v>
      </c>
      <c r="I69" s="457">
        <v>2</v>
      </c>
      <c r="J69" s="457">
        <v>18</v>
      </c>
      <c r="K69" s="457">
        <v>0</v>
      </c>
    </row>
    <row r="70" spans="1:11" ht="15.75">
      <c r="A70" s="940" t="s">
        <v>135</v>
      </c>
      <c r="B70" s="547" t="s">
        <v>736</v>
      </c>
      <c r="C70" s="17">
        <v>1</v>
      </c>
      <c r="D70" s="17">
        <v>0</v>
      </c>
      <c r="E70" s="56">
        <v>1</v>
      </c>
      <c r="F70" s="56">
        <v>1</v>
      </c>
      <c r="G70" s="56">
        <v>1</v>
      </c>
      <c r="H70" s="56">
        <v>1</v>
      </c>
      <c r="I70" s="56">
        <v>1</v>
      </c>
      <c r="J70" s="60">
        <v>3</v>
      </c>
      <c r="K70" s="60">
        <v>1</v>
      </c>
    </row>
    <row r="71" spans="1:11" ht="47.25">
      <c r="A71" s="942"/>
      <c r="B71" s="479" t="s">
        <v>737</v>
      </c>
      <c r="C71" s="17">
        <v>1</v>
      </c>
      <c r="D71" s="17">
        <v>0</v>
      </c>
      <c r="E71" s="56">
        <v>0</v>
      </c>
      <c r="F71" s="56">
        <v>0</v>
      </c>
      <c r="G71" s="56">
        <v>1</v>
      </c>
      <c r="H71" s="56">
        <v>1</v>
      </c>
      <c r="I71" s="56">
        <v>0</v>
      </c>
      <c r="J71" s="60">
        <v>3</v>
      </c>
      <c r="K71" s="60">
        <v>1</v>
      </c>
    </row>
    <row r="72" spans="1:11" ht="31.5">
      <c r="A72" s="942"/>
      <c r="B72" s="479" t="s">
        <v>738</v>
      </c>
      <c r="C72" s="60">
        <v>1</v>
      </c>
      <c r="D72" s="60">
        <v>0</v>
      </c>
      <c r="E72" s="60">
        <v>1</v>
      </c>
      <c r="F72" s="60">
        <v>1</v>
      </c>
      <c r="G72" s="60">
        <v>1</v>
      </c>
      <c r="H72" s="60">
        <v>1</v>
      </c>
      <c r="I72" s="60">
        <v>1</v>
      </c>
      <c r="J72" s="60">
        <v>5</v>
      </c>
      <c r="K72" s="60">
        <v>1</v>
      </c>
    </row>
    <row r="73" spans="1:11" ht="15.75">
      <c r="A73" s="941"/>
      <c r="B73" s="547" t="s">
        <v>739</v>
      </c>
      <c r="C73" s="60">
        <v>1</v>
      </c>
      <c r="D73" s="60">
        <v>0</v>
      </c>
      <c r="E73" s="60">
        <v>0</v>
      </c>
      <c r="F73" s="60">
        <v>0</v>
      </c>
      <c r="G73" s="60">
        <v>1</v>
      </c>
      <c r="H73" s="60">
        <v>1</v>
      </c>
      <c r="I73" s="60">
        <v>1</v>
      </c>
      <c r="J73" s="60">
        <v>1</v>
      </c>
      <c r="K73" s="60">
        <v>1</v>
      </c>
    </row>
    <row r="74" spans="1:11" ht="15.75">
      <c r="A74" s="683"/>
      <c r="B74" s="612" t="s">
        <v>668</v>
      </c>
      <c r="C74" s="488">
        <v>4</v>
      </c>
      <c r="D74" s="488">
        <v>0</v>
      </c>
      <c r="E74" s="488">
        <v>2</v>
      </c>
      <c r="F74" s="488">
        <v>2</v>
      </c>
      <c r="G74" s="488">
        <v>4</v>
      </c>
      <c r="H74" s="488">
        <v>4</v>
      </c>
      <c r="I74" s="488">
        <v>3</v>
      </c>
      <c r="J74" s="488">
        <v>12</v>
      </c>
      <c r="K74" s="488">
        <v>4</v>
      </c>
    </row>
    <row r="75" spans="1:11" ht="31.5">
      <c r="A75" s="940" t="s">
        <v>136</v>
      </c>
      <c r="B75" s="547" t="s">
        <v>666</v>
      </c>
      <c r="C75" s="497" t="s">
        <v>2129</v>
      </c>
      <c r="D75" s="497" t="s">
        <v>296</v>
      </c>
      <c r="E75" s="497" t="s">
        <v>296</v>
      </c>
      <c r="F75" s="497" t="s">
        <v>296</v>
      </c>
      <c r="G75" s="497" t="s">
        <v>628</v>
      </c>
      <c r="H75" s="497" t="s">
        <v>296</v>
      </c>
      <c r="I75" s="497" t="s">
        <v>628</v>
      </c>
      <c r="J75" s="497" t="s">
        <v>2130</v>
      </c>
      <c r="K75" s="497" t="s">
        <v>628</v>
      </c>
    </row>
    <row r="76" spans="1:11" ht="31.5">
      <c r="A76" s="942"/>
      <c r="B76" s="547" t="s">
        <v>667</v>
      </c>
      <c r="C76" s="233">
        <v>4</v>
      </c>
      <c r="D76" s="233">
        <v>0</v>
      </c>
      <c r="E76" s="233">
        <v>0</v>
      </c>
      <c r="F76" s="233">
        <v>0</v>
      </c>
      <c r="G76" s="233">
        <v>0</v>
      </c>
      <c r="H76" s="233">
        <v>0</v>
      </c>
      <c r="I76" s="233">
        <v>0</v>
      </c>
      <c r="J76" s="233">
        <v>6</v>
      </c>
      <c r="K76" s="233">
        <v>0</v>
      </c>
    </row>
    <row r="77" spans="1:11" ht="15.75">
      <c r="A77" s="683"/>
      <c r="B77" s="612" t="s">
        <v>668</v>
      </c>
      <c r="C77" s="457">
        <v>15</v>
      </c>
      <c r="D77" s="457">
        <v>0</v>
      </c>
      <c r="E77" s="457">
        <v>0</v>
      </c>
      <c r="F77" s="457">
        <v>0</v>
      </c>
      <c r="G77" s="457">
        <v>1</v>
      </c>
      <c r="H77" s="457">
        <v>0</v>
      </c>
      <c r="I77" s="457">
        <v>1</v>
      </c>
      <c r="J77" s="457">
        <v>18</v>
      </c>
      <c r="K77" s="457">
        <v>1</v>
      </c>
    </row>
    <row r="78" spans="1:11" ht="31.5">
      <c r="A78" s="940" t="s">
        <v>137</v>
      </c>
      <c r="B78" s="479" t="s">
        <v>666</v>
      </c>
      <c r="C78" s="233">
        <v>0</v>
      </c>
      <c r="D78" s="233">
        <v>0</v>
      </c>
      <c r="E78" s="233">
        <v>0</v>
      </c>
      <c r="F78" s="233">
        <v>0</v>
      </c>
      <c r="G78" s="233">
        <v>0</v>
      </c>
      <c r="H78" s="233">
        <v>0</v>
      </c>
      <c r="I78" s="233">
        <v>0</v>
      </c>
      <c r="J78" s="233">
        <v>0</v>
      </c>
      <c r="K78" s="233">
        <v>0</v>
      </c>
    </row>
    <row r="79" spans="1:11" ht="31.5">
      <c r="A79" s="941"/>
      <c r="B79" s="479" t="s">
        <v>667</v>
      </c>
      <c r="C79" s="233">
        <v>1</v>
      </c>
      <c r="D79" s="233">
        <v>1</v>
      </c>
      <c r="E79" s="233">
        <v>1</v>
      </c>
      <c r="F79" s="233">
        <v>1</v>
      </c>
      <c r="G79" s="233">
        <v>1</v>
      </c>
      <c r="H79" s="233">
        <v>2</v>
      </c>
      <c r="I79" s="233">
        <v>1</v>
      </c>
      <c r="J79" s="233">
        <v>2</v>
      </c>
      <c r="K79" s="233">
        <v>1</v>
      </c>
    </row>
    <row r="80" spans="1:11" ht="15.75">
      <c r="A80" s="496"/>
      <c r="B80" s="612" t="s">
        <v>668</v>
      </c>
      <c r="C80" s="457">
        <v>1</v>
      </c>
      <c r="D80" s="457">
        <v>1</v>
      </c>
      <c r="E80" s="457">
        <v>1</v>
      </c>
      <c r="F80" s="457">
        <v>1</v>
      </c>
      <c r="G80" s="457">
        <v>1</v>
      </c>
      <c r="H80" s="457">
        <v>2</v>
      </c>
      <c r="I80" s="457">
        <v>1</v>
      </c>
      <c r="J80" s="457">
        <v>2</v>
      </c>
      <c r="K80" s="457">
        <v>1</v>
      </c>
    </row>
    <row r="81" spans="1:11" ht="31.5">
      <c r="A81" s="940" t="s">
        <v>139</v>
      </c>
      <c r="B81" s="479" t="s">
        <v>666</v>
      </c>
      <c r="C81" s="233">
        <v>15</v>
      </c>
      <c r="D81" s="233" t="s">
        <v>118</v>
      </c>
      <c r="E81" s="233">
        <v>1</v>
      </c>
      <c r="F81" s="233">
        <v>1</v>
      </c>
      <c r="G81" s="233">
        <v>7</v>
      </c>
      <c r="H81" s="233">
        <v>3</v>
      </c>
      <c r="I81" s="233">
        <v>1</v>
      </c>
      <c r="J81" s="233">
        <v>8</v>
      </c>
      <c r="K81" s="233" t="s">
        <v>118</v>
      </c>
    </row>
    <row r="82" spans="1:11" ht="31.5">
      <c r="A82" s="941"/>
      <c r="B82" s="479" t="s">
        <v>667</v>
      </c>
      <c r="C82" s="233">
        <v>38</v>
      </c>
      <c r="D82" s="233" t="s">
        <v>118</v>
      </c>
      <c r="E82" s="233" t="s">
        <v>118</v>
      </c>
      <c r="F82" s="233" t="s">
        <v>118</v>
      </c>
      <c r="G82" s="233">
        <v>10</v>
      </c>
      <c r="H82" s="233">
        <v>7</v>
      </c>
      <c r="I82" s="233">
        <v>1</v>
      </c>
      <c r="J82" s="233">
        <v>69</v>
      </c>
      <c r="K82" s="233" t="s">
        <v>118</v>
      </c>
    </row>
    <row r="83" spans="1:11" ht="15.75">
      <c r="A83" s="496"/>
      <c r="B83" s="612" t="s">
        <v>668</v>
      </c>
      <c r="C83" s="457">
        <v>53</v>
      </c>
      <c r="D83" s="457">
        <v>0</v>
      </c>
      <c r="E83" s="457">
        <v>1</v>
      </c>
      <c r="F83" s="457">
        <v>1</v>
      </c>
      <c r="G83" s="457">
        <v>17</v>
      </c>
      <c r="H83" s="457">
        <v>10</v>
      </c>
      <c r="I83" s="457">
        <v>2</v>
      </c>
      <c r="J83" s="457">
        <v>77</v>
      </c>
      <c r="K83" s="457"/>
    </row>
    <row r="84" spans="1:11" ht="31.5">
      <c r="A84" s="940" t="s">
        <v>744</v>
      </c>
      <c r="B84" s="479" t="s">
        <v>666</v>
      </c>
      <c r="C84" s="233">
        <v>0</v>
      </c>
      <c r="D84" s="233">
        <v>0</v>
      </c>
      <c r="E84" s="233">
        <v>0</v>
      </c>
      <c r="F84" s="233">
        <v>0</v>
      </c>
      <c r="G84" s="233">
        <v>1</v>
      </c>
      <c r="H84" s="233">
        <v>0</v>
      </c>
      <c r="I84" s="233">
        <v>1</v>
      </c>
      <c r="J84" s="233">
        <v>1</v>
      </c>
      <c r="K84" s="233">
        <v>0</v>
      </c>
    </row>
    <row r="85" spans="1:11" ht="31.5">
      <c r="A85" s="942"/>
      <c r="B85" s="479" t="s">
        <v>667</v>
      </c>
      <c r="C85" s="233">
        <v>0</v>
      </c>
      <c r="D85" s="233">
        <v>0</v>
      </c>
      <c r="E85" s="233">
        <v>0</v>
      </c>
      <c r="F85" s="233">
        <v>1</v>
      </c>
      <c r="G85" s="233">
        <v>1</v>
      </c>
      <c r="H85" s="233">
        <v>0</v>
      </c>
      <c r="I85" s="233">
        <v>0</v>
      </c>
      <c r="J85" s="233">
        <v>1</v>
      </c>
      <c r="K85" s="233">
        <v>0</v>
      </c>
    </row>
    <row r="86" spans="1:11" ht="15.75">
      <c r="A86" s="496"/>
      <c r="B86" s="612" t="s">
        <v>668</v>
      </c>
      <c r="C86" s="457">
        <v>0</v>
      </c>
      <c r="D86" s="457">
        <v>0</v>
      </c>
      <c r="E86" s="457">
        <v>0</v>
      </c>
      <c r="F86" s="457">
        <v>1</v>
      </c>
      <c r="G86" s="457">
        <v>2</v>
      </c>
      <c r="H86" s="457">
        <v>0</v>
      </c>
      <c r="I86" s="457">
        <v>1</v>
      </c>
      <c r="J86" s="457">
        <v>2</v>
      </c>
      <c r="K86" s="457">
        <v>0</v>
      </c>
    </row>
    <row r="87" spans="1:11" ht="31.5">
      <c r="A87" s="940" t="s">
        <v>140</v>
      </c>
      <c r="B87" s="479" t="s">
        <v>745</v>
      </c>
      <c r="C87" s="233">
        <v>10</v>
      </c>
      <c r="D87" s="233">
        <v>3</v>
      </c>
      <c r="E87" s="233">
        <v>3</v>
      </c>
      <c r="F87" s="233">
        <v>6</v>
      </c>
      <c r="G87" s="233">
        <v>6</v>
      </c>
      <c r="H87" s="233">
        <v>4</v>
      </c>
      <c r="I87" s="233">
        <v>6</v>
      </c>
      <c r="J87" s="233">
        <v>15</v>
      </c>
      <c r="K87" s="233"/>
    </row>
    <row r="88" spans="1:11" ht="31.5">
      <c r="A88" s="942"/>
      <c r="B88" s="479" t="s">
        <v>746</v>
      </c>
      <c r="C88" s="233">
        <v>4</v>
      </c>
      <c r="D88" s="233">
        <v>1</v>
      </c>
      <c r="E88" s="233">
        <v>0</v>
      </c>
      <c r="F88" s="233">
        <v>4</v>
      </c>
      <c r="G88" s="233">
        <v>1</v>
      </c>
      <c r="H88" s="233">
        <v>1</v>
      </c>
      <c r="I88" s="233">
        <v>4</v>
      </c>
      <c r="J88" s="233">
        <v>7</v>
      </c>
      <c r="K88" s="233"/>
    </row>
    <row r="89" spans="1:11" ht="15.75">
      <c r="A89" s="941"/>
      <c r="B89" s="612" t="s">
        <v>668</v>
      </c>
      <c r="C89" s="457">
        <v>14</v>
      </c>
      <c r="D89" s="457">
        <v>4</v>
      </c>
      <c r="E89" s="457">
        <v>3</v>
      </c>
      <c r="F89" s="457">
        <v>10</v>
      </c>
      <c r="G89" s="457">
        <v>7</v>
      </c>
      <c r="H89" s="457">
        <v>5</v>
      </c>
      <c r="I89" s="457">
        <v>10</v>
      </c>
      <c r="J89" s="457">
        <v>22</v>
      </c>
      <c r="K89" s="457"/>
    </row>
    <row r="90" spans="1:11" ht="31.5">
      <c r="A90" s="940" t="s">
        <v>141</v>
      </c>
      <c r="B90" s="479" t="s">
        <v>666</v>
      </c>
      <c r="C90" s="233">
        <v>0</v>
      </c>
      <c r="D90" s="233">
        <v>0</v>
      </c>
      <c r="E90" s="233">
        <v>0</v>
      </c>
      <c r="F90" s="233">
        <v>0</v>
      </c>
      <c r="G90" s="233">
        <v>0</v>
      </c>
      <c r="H90" s="233">
        <v>0</v>
      </c>
      <c r="I90" s="233">
        <v>0</v>
      </c>
      <c r="J90" s="233">
        <v>0</v>
      </c>
      <c r="K90" s="233">
        <v>0</v>
      </c>
    </row>
    <row r="91" spans="1:11" ht="31.5">
      <c r="A91" s="941"/>
      <c r="B91" s="479" t="s">
        <v>667</v>
      </c>
      <c r="C91" s="233">
        <v>0</v>
      </c>
      <c r="D91" s="233">
        <v>0</v>
      </c>
      <c r="E91" s="233">
        <v>0</v>
      </c>
      <c r="F91" s="233">
        <v>0</v>
      </c>
      <c r="G91" s="233">
        <v>0</v>
      </c>
      <c r="H91" s="233">
        <v>0</v>
      </c>
      <c r="I91" s="233">
        <v>0</v>
      </c>
      <c r="J91" s="233">
        <v>0</v>
      </c>
      <c r="K91" s="233">
        <v>0</v>
      </c>
    </row>
    <row r="92" spans="1:11" ht="15.75">
      <c r="A92" s="684"/>
      <c r="B92" s="612" t="s">
        <v>668</v>
      </c>
      <c r="C92" s="457">
        <v>0</v>
      </c>
      <c r="D92" s="457">
        <v>0</v>
      </c>
      <c r="E92" s="457">
        <v>0</v>
      </c>
      <c r="F92" s="457">
        <v>0</v>
      </c>
      <c r="G92" s="457">
        <v>0</v>
      </c>
      <c r="H92" s="457">
        <v>0</v>
      </c>
      <c r="I92" s="457">
        <v>0</v>
      </c>
      <c r="J92" s="457">
        <v>0</v>
      </c>
      <c r="K92" s="457">
        <v>0</v>
      </c>
    </row>
    <row r="93" spans="1:11" ht="18.75">
      <c r="A93" s="921" t="s">
        <v>95</v>
      </c>
      <c r="B93" s="922"/>
      <c r="C93" s="458">
        <f>SUM(C63,C66,C69,C74,C77,C80,C83,C86,C89,C92)</f>
        <v>129</v>
      </c>
      <c r="D93" s="458">
        <f aca="true" t="shared" si="3" ref="D93:K93">SUM(D63,D66,D69,D74,D77,D80,D83,D86,D89,D92)</f>
        <v>6</v>
      </c>
      <c r="E93" s="458">
        <f t="shared" si="3"/>
        <v>17</v>
      </c>
      <c r="F93" s="458">
        <f t="shared" si="3"/>
        <v>26</v>
      </c>
      <c r="G93" s="458">
        <f t="shared" si="3"/>
        <v>80</v>
      </c>
      <c r="H93" s="458">
        <f t="shared" si="3"/>
        <v>39</v>
      </c>
      <c r="I93" s="458">
        <f t="shared" si="3"/>
        <v>29</v>
      </c>
      <c r="J93" s="458">
        <f t="shared" si="3"/>
        <v>180</v>
      </c>
      <c r="K93" s="458">
        <f t="shared" si="3"/>
        <v>24</v>
      </c>
    </row>
    <row r="94" spans="1:11" ht="34.5" customHeight="1">
      <c r="A94" s="902" t="s">
        <v>144</v>
      </c>
      <c r="B94" s="902"/>
      <c r="C94" s="902"/>
      <c r="D94" s="902"/>
      <c r="E94" s="902"/>
      <c r="F94" s="902"/>
      <c r="G94" s="902"/>
      <c r="H94" s="902"/>
      <c r="I94" s="902"/>
      <c r="J94" s="902"/>
      <c r="K94" s="903"/>
    </row>
    <row r="95" spans="1:11" ht="31.5">
      <c r="A95" s="732" t="s">
        <v>146</v>
      </c>
      <c r="B95" s="501" t="s">
        <v>666</v>
      </c>
      <c r="C95" s="17">
        <v>3</v>
      </c>
      <c r="D95" s="498">
        <v>0</v>
      </c>
      <c r="E95" s="53">
        <v>3</v>
      </c>
      <c r="F95" s="53">
        <v>2</v>
      </c>
      <c r="G95" s="53">
        <v>18</v>
      </c>
      <c r="H95" s="53">
        <v>0</v>
      </c>
      <c r="I95" s="53">
        <v>2</v>
      </c>
      <c r="J95" s="233">
        <v>3</v>
      </c>
      <c r="K95" s="233">
        <v>2</v>
      </c>
    </row>
    <row r="96" spans="1:11" ht="31.5">
      <c r="A96" s="733"/>
      <c r="B96" s="501" t="s">
        <v>746</v>
      </c>
      <c r="C96" s="233">
        <v>3</v>
      </c>
      <c r="D96" s="233">
        <v>0</v>
      </c>
      <c r="E96" s="233">
        <v>0</v>
      </c>
      <c r="F96" s="233">
        <v>0</v>
      </c>
      <c r="G96" s="233">
        <v>3</v>
      </c>
      <c r="H96" s="233">
        <v>0</v>
      </c>
      <c r="I96" s="233">
        <v>3</v>
      </c>
      <c r="J96" s="233">
        <v>3</v>
      </c>
      <c r="K96" s="233">
        <v>3</v>
      </c>
    </row>
    <row r="97" spans="1:11" ht="15.75">
      <c r="A97" s="680"/>
      <c r="B97" s="612" t="s">
        <v>668</v>
      </c>
      <c r="C97" s="457">
        <v>6</v>
      </c>
      <c r="D97" s="457">
        <v>0</v>
      </c>
      <c r="E97" s="457">
        <v>3</v>
      </c>
      <c r="F97" s="457">
        <v>2</v>
      </c>
      <c r="G97" s="457">
        <v>21</v>
      </c>
      <c r="H97" s="457">
        <v>0</v>
      </c>
      <c r="I97" s="457">
        <v>5</v>
      </c>
      <c r="J97" s="457">
        <v>6</v>
      </c>
      <c r="K97" s="457">
        <v>5</v>
      </c>
    </row>
    <row r="98" spans="1:11" ht="31.5">
      <c r="A98" s="732" t="s">
        <v>149</v>
      </c>
      <c r="B98" s="501" t="s">
        <v>666</v>
      </c>
      <c r="C98" s="17">
        <v>8</v>
      </c>
      <c r="D98" s="498"/>
      <c r="E98" s="53"/>
      <c r="F98" s="53"/>
      <c r="G98" s="53"/>
      <c r="H98" s="53"/>
      <c r="I98" s="53"/>
      <c r="J98" s="233">
        <v>7</v>
      </c>
      <c r="K98" s="233">
        <v>4</v>
      </c>
    </row>
    <row r="99" spans="1:11" ht="31.5">
      <c r="A99" s="733"/>
      <c r="B99" s="501" t="s">
        <v>667</v>
      </c>
      <c r="C99" s="233">
        <v>11</v>
      </c>
      <c r="D99" s="233"/>
      <c r="E99" s="233"/>
      <c r="F99" s="233"/>
      <c r="G99" s="233"/>
      <c r="H99" s="233"/>
      <c r="I99" s="233"/>
      <c r="J99" s="233">
        <v>8</v>
      </c>
      <c r="K99" s="233">
        <v>7</v>
      </c>
    </row>
    <row r="100" spans="1:11" ht="15.75">
      <c r="A100" s="680"/>
      <c r="B100" s="612" t="s">
        <v>668</v>
      </c>
      <c r="C100" s="457">
        <v>19</v>
      </c>
      <c r="D100" s="457">
        <v>0</v>
      </c>
      <c r="E100" s="457">
        <v>0</v>
      </c>
      <c r="F100" s="457">
        <v>0</v>
      </c>
      <c r="G100" s="457">
        <v>0</v>
      </c>
      <c r="H100" s="457">
        <v>0</v>
      </c>
      <c r="I100" s="457">
        <v>0</v>
      </c>
      <c r="J100" s="457">
        <v>15</v>
      </c>
      <c r="K100" s="457">
        <v>11</v>
      </c>
    </row>
    <row r="101" spans="1:11" ht="31.5">
      <c r="A101" s="732" t="s">
        <v>258</v>
      </c>
      <c r="B101" s="501" t="s">
        <v>666</v>
      </c>
      <c r="C101" s="17">
        <v>1</v>
      </c>
      <c r="D101" s="498">
        <v>0</v>
      </c>
      <c r="E101" s="53">
        <v>1</v>
      </c>
      <c r="F101" s="53">
        <v>1</v>
      </c>
      <c r="G101" s="53">
        <v>0</v>
      </c>
      <c r="H101" s="53">
        <v>0</v>
      </c>
      <c r="I101" s="53">
        <v>1</v>
      </c>
      <c r="J101" s="233">
        <v>1</v>
      </c>
      <c r="K101" s="233">
        <v>0</v>
      </c>
    </row>
    <row r="102" spans="1:11" ht="31.5">
      <c r="A102" s="733"/>
      <c r="B102" s="501" t="s">
        <v>667</v>
      </c>
      <c r="C102" s="233">
        <v>1</v>
      </c>
      <c r="D102" s="233">
        <v>0</v>
      </c>
      <c r="E102" s="233">
        <v>0</v>
      </c>
      <c r="F102" s="233">
        <v>0</v>
      </c>
      <c r="G102" s="233">
        <v>5</v>
      </c>
      <c r="H102" s="233">
        <v>10</v>
      </c>
      <c r="I102" s="233">
        <v>1</v>
      </c>
      <c r="J102" s="233">
        <v>1</v>
      </c>
      <c r="K102" s="233">
        <v>0</v>
      </c>
    </row>
    <row r="103" spans="1:11" ht="15.75">
      <c r="A103" s="680"/>
      <c r="B103" s="612" t="s">
        <v>668</v>
      </c>
      <c r="C103" s="457">
        <v>2</v>
      </c>
      <c r="D103" s="457">
        <v>0</v>
      </c>
      <c r="E103" s="457">
        <v>1</v>
      </c>
      <c r="F103" s="457">
        <v>1</v>
      </c>
      <c r="G103" s="457">
        <v>5</v>
      </c>
      <c r="H103" s="457">
        <v>10</v>
      </c>
      <c r="I103" s="457">
        <v>2</v>
      </c>
      <c r="J103" s="457">
        <v>2</v>
      </c>
      <c r="K103" s="457">
        <v>0</v>
      </c>
    </row>
    <row r="104" spans="1:11" ht="31.5">
      <c r="A104" s="732" t="s">
        <v>151</v>
      </c>
      <c r="B104" s="501" t="s">
        <v>666</v>
      </c>
      <c r="C104" s="17">
        <v>0</v>
      </c>
      <c r="D104" s="498">
        <v>0</v>
      </c>
      <c r="E104" s="53">
        <v>0</v>
      </c>
      <c r="F104" s="53">
        <v>0</v>
      </c>
      <c r="G104" s="53">
        <v>0</v>
      </c>
      <c r="H104" s="53">
        <v>0</v>
      </c>
      <c r="I104" s="53">
        <v>0</v>
      </c>
      <c r="J104" s="233">
        <v>0</v>
      </c>
      <c r="K104" s="233">
        <v>0</v>
      </c>
    </row>
    <row r="105" spans="1:11" ht="31.5">
      <c r="A105" s="733"/>
      <c r="B105" s="501" t="s">
        <v>667</v>
      </c>
      <c r="C105" s="233">
        <v>1</v>
      </c>
      <c r="D105" s="233">
        <v>0</v>
      </c>
      <c r="E105" s="233">
        <v>1</v>
      </c>
      <c r="F105" s="233">
        <v>0</v>
      </c>
      <c r="G105" s="233">
        <v>0</v>
      </c>
      <c r="H105" s="233">
        <v>0</v>
      </c>
      <c r="I105" s="233">
        <v>1</v>
      </c>
      <c r="J105" s="233">
        <v>1</v>
      </c>
      <c r="K105" s="233">
        <v>0</v>
      </c>
    </row>
    <row r="106" spans="1:11" ht="15.75">
      <c r="A106" s="680"/>
      <c r="B106" s="612" t="s">
        <v>668</v>
      </c>
      <c r="C106" s="681">
        <v>1</v>
      </c>
      <c r="D106" s="681">
        <v>0</v>
      </c>
      <c r="E106" s="681">
        <v>1</v>
      </c>
      <c r="F106" s="681">
        <v>0</v>
      </c>
      <c r="G106" s="681">
        <v>0</v>
      </c>
      <c r="H106" s="681">
        <v>0</v>
      </c>
      <c r="I106" s="681">
        <v>1</v>
      </c>
      <c r="J106" s="681">
        <v>1</v>
      </c>
      <c r="K106" s="681">
        <v>0</v>
      </c>
    </row>
    <row r="107" spans="1:11" ht="31.5">
      <c r="A107" s="732" t="s">
        <v>756</v>
      </c>
      <c r="B107" s="501" t="s">
        <v>666</v>
      </c>
      <c r="C107" s="17">
        <v>0</v>
      </c>
      <c r="D107" s="498">
        <v>0</v>
      </c>
      <c r="E107" s="53">
        <v>0</v>
      </c>
      <c r="F107" s="53">
        <v>0</v>
      </c>
      <c r="G107" s="53">
        <v>0</v>
      </c>
      <c r="H107" s="53">
        <v>0</v>
      </c>
      <c r="I107" s="53">
        <v>0</v>
      </c>
      <c r="J107" s="233">
        <v>0</v>
      </c>
      <c r="K107" s="233">
        <v>0</v>
      </c>
    </row>
    <row r="108" spans="1:11" ht="31.5">
      <c r="A108" s="733"/>
      <c r="B108" s="501" t="s">
        <v>667</v>
      </c>
      <c r="C108" s="233">
        <v>1</v>
      </c>
      <c r="D108" s="233">
        <v>0</v>
      </c>
      <c r="E108" s="233">
        <v>1</v>
      </c>
      <c r="F108" s="233">
        <v>1</v>
      </c>
      <c r="G108" s="233">
        <v>1</v>
      </c>
      <c r="H108" s="233">
        <v>0</v>
      </c>
      <c r="I108" s="233">
        <v>0</v>
      </c>
      <c r="J108" s="233">
        <v>1</v>
      </c>
      <c r="K108" s="233">
        <v>0</v>
      </c>
    </row>
    <row r="109" spans="1:11" ht="15.75">
      <c r="A109" s="680"/>
      <c r="B109" s="612" t="s">
        <v>668</v>
      </c>
      <c r="C109" s="681">
        <v>1</v>
      </c>
      <c r="D109" s="681">
        <v>0</v>
      </c>
      <c r="E109" s="681">
        <v>1</v>
      </c>
      <c r="F109" s="681">
        <v>1</v>
      </c>
      <c r="G109" s="681">
        <v>1</v>
      </c>
      <c r="H109" s="681">
        <v>0</v>
      </c>
      <c r="I109" s="681">
        <v>0</v>
      </c>
      <c r="J109" s="681">
        <v>1</v>
      </c>
      <c r="K109" s="681">
        <v>0</v>
      </c>
    </row>
    <row r="110" spans="1:11" ht="31.5">
      <c r="A110" s="732" t="s">
        <v>747</v>
      </c>
      <c r="B110" s="501" t="s">
        <v>666</v>
      </c>
      <c r="C110" s="17">
        <v>7</v>
      </c>
      <c r="D110" s="498">
        <v>0</v>
      </c>
      <c r="E110" s="53">
        <v>2</v>
      </c>
      <c r="F110" s="53">
        <v>2</v>
      </c>
      <c r="G110" s="53">
        <v>0</v>
      </c>
      <c r="H110" s="53">
        <v>0</v>
      </c>
      <c r="I110" s="53">
        <v>0</v>
      </c>
      <c r="J110" s="233">
        <v>14</v>
      </c>
      <c r="K110" s="233">
        <v>14</v>
      </c>
    </row>
    <row r="111" spans="1:11" ht="31.5">
      <c r="A111" s="733"/>
      <c r="B111" s="501" t="s">
        <v>667</v>
      </c>
      <c r="C111" s="233">
        <v>5</v>
      </c>
      <c r="D111" s="233"/>
      <c r="E111" s="233"/>
      <c r="F111" s="233"/>
      <c r="G111" s="233"/>
      <c r="H111" s="233"/>
      <c r="I111" s="233"/>
      <c r="J111" s="233"/>
      <c r="K111" s="233"/>
    </row>
    <row r="112" spans="1:11" ht="15.75">
      <c r="A112" s="680"/>
      <c r="B112" s="612" t="s">
        <v>668</v>
      </c>
      <c r="C112" s="681">
        <v>12</v>
      </c>
      <c r="D112" s="681">
        <v>0</v>
      </c>
      <c r="E112" s="681">
        <v>2</v>
      </c>
      <c r="F112" s="681">
        <v>2</v>
      </c>
      <c r="G112" s="681">
        <v>0</v>
      </c>
      <c r="H112" s="681">
        <v>0</v>
      </c>
      <c r="I112" s="681">
        <v>0</v>
      </c>
      <c r="J112" s="681">
        <v>14</v>
      </c>
      <c r="K112" s="681">
        <v>14</v>
      </c>
    </row>
    <row r="113" spans="1:11" ht="31.5">
      <c r="A113" s="732" t="s">
        <v>748</v>
      </c>
      <c r="B113" s="501" t="s">
        <v>666</v>
      </c>
      <c r="C113" s="17"/>
      <c r="D113" s="498"/>
      <c r="E113" s="53"/>
      <c r="F113" s="53"/>
      <c r="G113" s="53"/>
      <c r="H113" s="53"/>
      <c r="I113" s="53"/>
      <c r="J113" s="233"/>
      <c r="K113" s="233"/>
    </row>
    <row r="114" spans="1:11" ht="31.5">
      <c r="A114" s="733"/>
      <c r="B114" s="501" t="s">
        <v>667</v>
      </c>
      <c r="C114" s="233">
        <v>1</v>
      </c>
      <c r="D114" s="233">
        <v>0</v>
      </c>
      <c r="E114" s="233">
        <v>0</v>
      </c>
      <c r="F114" s="233">
        <v>0</v>
      </c>
      <c r="G114" s="233">
        <v>2</v>
      </c>
      <c r="H114" s="233">
        <v>0</v>
      </c>
      <c r="I114" s="233">
        <v>1</v>
      </c>
      <c r="J114" s="233">
        <v>1</v>
      </c>
      <c r="K114" s="233">
        <v>0</v>
      </c>
    </row>
    <row r="115" spans="1:11" ht="15.75">
      <c r="A115" s="680"/>
      <c r="B115" s="612" t="s">
        <v>668</v>
      </c>
      <c r="C115" s="681">
        <v>1</v>
      </c>
      <c r="D115" s="681">
        <v>0</v>
      </c>
      <c r="E115" s="681">
        <v>0</v>
      </c>
      <c r="F115" s="681">
        <v>0</v>
      </c>
      <c r="G115" s="681">
        <v>2</v>
      </c>
      <c r="H115" s="681">
        <v>0</v>
      </c>
      <c r="I115" s="681">
        <v>1</v>
      </c>
      <c r="J115" s="681">
        <v>1</v>
      </c>
      <c r="K115" s="681">
        <v>0</v>
      </c>
    </row>
    <row r="116" spans="1:11" ht="31.5">
      <c r="A116" s="732" t="s">
        <v>159</v>
      </c>
      <c r="B116" s="501" t="s">
        <v>666</v>
      </c>
      <c r="C116" s="17">
        <v>3</v>
      </c>
      <c r="D116" s="498"/>
      <c r="E116" s="53">
        <v>1</v>
      </c>
      <c r="F116" s="53"/>
      <c r="G116" s="53"/>
      <c r="H116" s="53"/>
      <c r="I116" s="53"/>
      <c r="J116" s="233">
        <v>5</v>
      </c>
      <c r="K116" s="233"/>
    </row>
    <row r="117" spans="1:11" ht="31.5">
      <c r="A117" s="733"/>
      <c r="B117" s="501" t="s">
        <v>667</v>
      </c>
      <c r="C117" s="233">
        <v>5</v>
      </c>
      <c r="D117" s="233"/>
      <c r="E117" s="233">
        <v>1</v>
      </c>
      <c r="F117" s="233"/>
      <c r="G117" s="233"/>
      <c r="H117" s="233"/>
      <c r="I117" s="233"/>
      <c r="J117" s="233">
        <v>6</v>
      </c>
      <c r="K117" s="233">
        <v>2</v>
      </c>
    </row>
    <row r="118" spans="1:11" ht="15.75">
      <c r="A118" s="680"/>
      <c r="B118" s="612" t="s">
        <v>668</v>
      </c>
      <c r="C118" s="681">
        <v>8</v>
      </c>
      <c r="D118" s="681">
        <v>0</v>
      </c>
      <c r="E118" s="681">
        <v>2</v>
      </c>
      <c r="F118" s="681">
        <v>0</v>
      </c>
      <c r="G118" s="681">
        <v>0</v>
      </c>
      <c r="H118" s="681">
        <v>0</v>
      </c>
      <c r="I118" s="681">
        <v>0</v>
      </c>
      <c r="J118" s="681">
        <v>11</v>
      </c>
      <c r="K118" s="681">
        <v>2</v>
      </c>
    </row>
    <row r="119" spans="1:11" ht="31.5">
      <c r="A119" s="703" t="s">
        <v>261</v>
      </c>
      <c r="B119" s="501" t="s">
        <v>666</v>
      </c>
      <c r="C119" s="17">
        <v>2</v>
      </c>
      <c r="D119" s="498">
        <v>0</v>
      </c>
      <c r="E119" s="53">
        <v>1</v>
      </c>
      <c r="F119" s="53">
        <v>0</v>
      </c>
      <c r="G119" s="53">
        <v>2</v>
      </c>
      <c r="H119" s="53">
        <v>9</v>
      </c>
      <c r="I119" s="53">
        <v>2</v>
      </c>
      <c r="J119" s="233">
        <v>2</v>
      </c>
      <c r="K119" s="233">
        <v>2</v>
      </c>
    </row>
    <row r="120" spans="1:11" ht="31.5">
      <c r="A120" s="704"/>
      <c r="B120" s="501" t="s">
        <v>667</v>
      </c>
      <c r="C120" s="233">
        <v>3</v>
      </c>
      <c r="D120" s="233">
        <v>0</v>
      </c>
      <c r="E120" s="233">
        <v>2</v>
      </c>
      <c r="F120" s="233">
        <v>1</v>
      </c>
      <c r="G120" s="233">
        <v>3</v>
      </c>
      <c r="H120" s="233">
        <v>13</v>
      </c>
      <c r="I120" s="233">
        <v>3</v>
      </c>
      <c r="J120" s="233">
        <v>3</v>
      </c>
      <c r="K120" s="233">
        <v>3</v>
      </c>
    </row>
    <row r="121" spans="1:11" ht="15.75">
      <c r="A121" s="679"/>
      <c r="B121" s="612" t="s">
        <v>668</v>
      </c>
      <c r="C121" s="681">
        <v>5</v>
      </c>
      <c r="D121" s="681">
        <v>0</v>
      </c>
      <c r="E121" s="681">
        <v>3</v>
      </c>
      <c r="F121" s="681">
        <v>1</v>
      </c>
      <c r="G121" s="681">
        <v>5</v>
      </c>
      <c r="H121" s="681">
        <v>22</v>
      </c>
      <c r="I121" s="681">
        <v>5</v>
      </c>
      <c r="J121" s="681">
        <v>5</v>
      </c>
      <c r="K121" s="681">
        <v>5</v>
      </c>
    </row>
    <row r="122" spans="1:11" ht="31.5">
      <c r="A122" s="732" t="s">
        <v>145</v>
      </c>
      <c r="B122" s="501" t="s">
        <v>666</v>
      </c>
      <c r="C122" s="17">
        <v>1</v>
      </c>
      <c r="D122" s="498">
        <v>0</v>
      </c>
      <c r="E122" s="53">
        <v>1</v>
      </c>
      <c r="F122" s="53">
        <v>1</v>
      </c>
      <c r="G122" s="53">
        <v>15</v>
      </c>
      <c r="H122" s="53">
        <v>1</v>
      </c>
      <c r="I122" s="53">
        <v>1</v>
      </c>
      <c r="J122" s="233">
        <v>1</v>
      </c>
      <c r="K122" s="233">
        <v>4</v>
      </c>
    </row>
    <row r="123" spans="1:11" ht="31.5">
      <c r="A123" s="733"/>
      <c r="B123" s="501" t="s">
        <v>667</v>
      </c>
      <c r="C123" s="17"/>
      <c r="D123" s="498"/>
      <c r="E123" s="53"/>
      <c r="F123" s="53"/>
      <c r="G123" s="53"/>
      <c r="H123" s="53"/>
      <c r="I123" s="53"/>
      <c r="J123" s="681"/>
      <c r="K123" s="681"/>
    </row>
    <row r="124" spans="1:11" ht="15.75">
      <c r="A124" s="733"/>
      <c r="B124" s="612" t="s">
        <v>668</v>
      </c>
      <c r="C124" s="233">
        <v>1</v>
      </c>
      <c r="D124" s="233">
        <v>0</v>
      </c>
      <c r="E124" s="233">
        <v>1</v>
      </c>
      <c r="F124" s="233">
        <v>1</v>
      </c>
      <c r="G124" s="233">
        <v>15</v>
      </c>
      <c r="H124" s="233">
        <v>1</v>
      </c>
      <c r="I124" s="233">
        <v>1</v>
      </c>
      <c r="J124" s="233">
        <v>1</v>
      </c>
      <c r="K124" s="233">
        <v>4</v>
      </c>
    </row>
    <row r="125" spans="1:11" ht="18.75">
      <c r="A125" s="921" t="s">
        <v>95</v>
      </c>
      <c r="B125" s="922"/>
      <c r="C125" s="460">
        <v>72</v>
      </c>
      <c r="D125" s="460">
        <v>0</v>
      </c>
      <c r="E125" s="460">
        <v>16</v>
      </c>
      <c r="F125" s="460">
        <v>10</v>
      </c>
      <c r="G125" s="460">
        <v>55</v>
      </c>
      <c r="H125" s="460">
        <v>34</v>
      </c>
      <c r="I125" s="460">
        <v>18</v>
      </c>
      <c r="J125" s="460">
        <v>73</v>
      </c>
      <c r="K125" s="460">
        <v>48</v>
      </c>
    </row>
    <row r="126" spans="1:11" ht="34.5" customHeight="1">
      <c r="A126" s="902" t="s">
        <v>156</v>
      </c>
      <c r="B126" s="902"/>
      <c r="C126" s="902"/>
      <c r="D126" s="902"/>
      <c r="E126" s="902"/>
      <c r="F126" s="902"/>
      <c r="G126" s="902"/>
      <c r="H126" s="902"/>
      <c r="I126" s="902"/>
      <c r="J126" s="902"/>
      <c r="K126" s="903"/>
    </row>
    <row r="127" spans="1:11" ht="30">
      <c r="A127" s="770" t="s">
        <v>168</v>
      </c>
      <c r="B127" s="505" t="s">
        <v>666</v>
      </c>
      <c r="C127" s="507">
        <f aca="true" t="shared" si="4" ref="C127:H127">SUM(C128:C138)</f>
        <v>11</v>
      </c>
      <c r="D127" s="507">
        <f t="shared" si="4"/>
        <v>1</v>
      </c>
      <c r="E127" s="507">
        <f t="shared" si="4"/>
        <v>1</v>
      </c>
      <c r="F127" s="507">
        <f t="shared" si="4"/>
        <v>1</v>
      </c>
      <c r="G127" s="507">
        <f t="shared" si="4"/>
        <v>16</v>
      </c>
      <c r="H127" s="507">
        <f t="shared" si="4"/>
        <v>1</v>
      </c>
      <c r="I127" s="507">
        <v>1</v>
      </c>
      <c r="J127" s="507">
        <f>SUM(J128:J138)</f>
        <v>11</v>
      </c>
      <c r="K127" s="507">
        <f>SUM(K128:K138)</f>
        <v>5</v>
      </c>
    </row>
    <row r="128" spans="1:11" ht="30">
      <c r="A128" s="933"/>
      <c r="B128" s="506" t="s">
        <v>757</v>
      </c>
      <c r="C128" s="507">
        <v>1</v>
      </c>
      <c r="D128" s="508"/>
      <c r="E128" s="104"/>
      <c r="F128" s="67"/>
      <c r="G128" s="104">
        <v>1</v>
      </c>
      <c r="H128" s="104"/>
      <c r="I128" s="104"/>
      <c r="J128" s="71">
        <v>1</v>
      </c>
      <c r="K128" s="71"/>
    </row>
    <row r="129" spans="1:11" ht="30">
      <c r="A129" s="933"/>
      <c r="B129" s="509" t="s">
        <v>758</v>
      </c>
      <c r="C129" s="71">
        <v>1</v>
      </c>
      <c r="D129" s="71">
        <v>1</v>
      </c>
      <c r="E129" s="71"/>
      <c r="F129" s="67"/>
      <c r="G129" s="71">
        <v>1</v>
      </c>
      <c r="H129" s="71"/>
      <c r="I129" s="71"/>
      <c r="J129" s="71">
        <v>1</v>
      </c>
      <c r="K129" s="71"/>
    </row>
    <row r="130" spans="1:11" ht="15">
      <c r="A130" s="933"/>
      <c r="B130" s="509" t="s">
        <v>759</v>
      </c>
      <c r="C130" s="71">
        <v>1</v>
      </c>
      <c r="D130" s="71"/>
      <c r="E130" s="71"/>
      <c r="F130" s="67"/>
      <c r="G130" s="71">
        <v>1</v>
      </c>
      <c r="H130" s="71"/>
      <c r="I130" s="71"/>
      <c r="J130" s="71">
        <v>1</v>
      </c>
      <c r="K130" s="71"/>
    </row>
    <row r="131" spans="1:11" ht="15">
      <c r="A131" s="933"/>
      <c r="B131" s="509" t="s">
        <v>755</v>
      </c>
      <c r="C131" s="71">
        <v>1</v>
      </c>
      <c r="D131" s="71"/>
      <c r="E131" s="71"/>
      <c r="F131" s="67"/>
      <c r="G131" s="71">
        <v>1</v>
      </c>
      <c r="H131" s="71"/>
      <c r="I131" s="71"/>
      <c r="J131" s="71">
        <v>1</v>
      </c>
      <c r="K131" s="71">
        <v>1</v>
      </c>
    </row>
    <row r="132" spans="1:11" ht="45">
      <c r="A132" s="933"/>
      <c r="B132" s="509" t="s">
        <v>760</v>
      </c>
      <c r="C132" s="71">
        <v>1</v>
      </c>
      <c r="D132" s="71"/>
      <c r="E132" s="71"/>
      <c r="F132" s="67"/>
      <c r="G132" s="71">
        <v>1</v>
      </c>
      <c r="H132" s="71"/>
      <c r="I132" s="71"/>
      <c r="J132" s="71">
        <v>1</v>
      </c>
      <c r="K132" s="71"/>
    </row>
    <row r="133" spans="1:11" ht="15">
      <c r="A133" s="933"/>
      <c r="B133" s="509" t="s">
        <v>761</v>
      </c>
      <c r="C133" s="71">
        <v>1</v>
      </c>
      <c r="D133" s="71"/>
      <c r="E133" s="71">
        <v>1</v>
      </c>
      <c r="F133" s="67">
        <v>1</v>
      </c>
      <c r="G133" s="71">
        <v>1</v>
      </c>
      <c r="H133" s="71">
        <v>1</v>
      </c>
      <c r="I133" s="71"/>
      <c r="J133" s="71">
        <v>1</v>
      </c>
      <c r="K133" s="71"/>
    </row>
    <row r="134" spans="1:11" ht="15">
      <c r="A134" s="933"/>
      <c r="B134" s="509" t="s">
        <v>762</v>
      </c>
      <c r="C134" s="71">
        <v>1</v>
      </c>
      <c r="D134" s="71"/>
      <c r="E134" s="71"/>
      <c r="F134" s="67"/>
      <c r="G134" s="71">
        <v>1</v>
      </c>
      <c r="H134" s="71"/>
      <c r="I134" s="71"/>
      <c r="J134" s="71">
        <v>1</v>
      </c>
      <c r="K134" s="71">
        <v>1</v>
      </c>
    </row>
    <row r="135" spans="1:11" ht="30">
      <c r="A135" s="933"/>
      <c r="B135" s="509" t="s">
        <v>763</v>
      </c>
      <c r="C135" s="71">
        <v>1</v>
      </c>
      <c r="D135" s="71"/>
      <c r="E135" s="71"/>
      <c r="F135" s="67"/>
      <c r="G135" s="71">
        <v>1</v>
      </c>
      <c r="H135" s="71"/>
      <c r="I135" s="71"/>
      <c r="J135" s="71">
        <v>1</v>
      </c>
      <c r="K135" s="71">
        <v>1</v>
      </c>
    </row>
    <row r="136" spans="1:11" ht="45">
      <c r="A136" s="933"/>
      <c r="B136" s="509" t="s">
        <v>764</v>
      </c>
      <c r="C136" s="71">
        <v>1</v>
      </c>
      <c r="D136" s="71"/>
      <c r="E136" s="71"/>
      <c r="F136" s="67"/>
      <c r="G136" s="71">
        <v>2</v>
      </c>
      <c r="H136" s="71"/>
      <c r="I136" s="71"/>
      <c r="J136" s="71">
        <v>1</v>
      </c>
      <c r="K136" s="71">
        <v>1</v>
      </c>
    </row>
    <row r="137" spans="1:11" ht="30">
      <c r="A137" s="933"/>
      <c r="B137" s="509" t="s">
        <v>765</v>
      </c>
      <c r="C137" s="71">
        <v>1</v>
      </c>
      <c r="D137" s="71"/>
      <c r="E137" s="71"/>
      <c r="F137" s="67"/>
      <c r="G137" s="71">
        <v>4</v>
      </c>
      <c r="H137" s="71"/>
      <c r="I137" s="71"/>
      <c r="J137" s="71">
        <v>1</v>
      </c>
      <c r="K137" s="71"/>
    </row>
    <row r="138" spans="1:11" ht="30">
      <c r="A138" s="933"/>
      <c r="B138" s="509" t="s">
        <v>766</v>
      </c>
      <c r="C138" s="71">
        <v>1</v>
      </c>
      <c r="D138" s="71"/>
      <c r="E138" s="71"/>
      <c r="F138" s="67"/>
      <c r="G138" s="71">
        <v>2</v>
      </c>
      <c r="H138" s="71"/>
      <c r="I138" s="71"/>
      <c r="J138" s="71">
        <v>1</v>
      </c>
      <c r="K138" s="71">
        <v>1</v>
      </c>
    </row>
    <row r="139" spans="1:11" ht="30">
      <c r="A139" s="933"/>
      <c r="B139" s="505" t="s">
        <v>667</v>
      </c>
      <c r="C139" s="71">
        <f>SUM(C140:C143)</f>
        <v>3</v>
      </c>
      <c r="D139" s="71">
        <f aca="true" t="shared" si="5" ref="D139:K139">SUM(D140:D143)</f>
        <v>0</v>
      </c>
      <c r="E139" s="71">
        <f t="shared" si="5"/>
        <v>0</v>
      </c>
      <c r="F139" s="71">
        <f t="shared" si="5"/>
        <v>0</v>
      </c>
      <c r="G139" s="71">
        <f t="shared" si="5"/>
        <v>12</v>
      </c>
      <c r="H139" s="71">
        <f t="shared" si="5"/>
        <v>2</v>
      </c>
      <c r="I139" s="71">
        <v>1</v>
      </c>
      <c r="J139" s="71">
        <f t="shared" si="5"/>
        <v>2</v>
      </c>
      <c r="K139" s="71">
        <f t="shared" si="5"/>
        <v>1</v>
      </c>
    </row>
    <row r="140" spans="1:11" ht="30">
      <c r="A140" s="933"/>
      <c r="B140" s="509" t="s">
        <v>767</v>
      </c>
      <c r="C140" s="71">
        <v>1</v>
      </c>
      <c r="D140" s="71"/>
      <c r="E140" s="71"/>
      <c r="F140" s="67"/>
      <c r="G140" s="71">
        <v>2</v>
      </c>
      <c r="H140" s="71"/>
      <c r="I140" s="71"/>
      <c r="J140" s="71"/>
      <c r="K140" s="71"/>
    </row>
    <row r="141" spans="1:11" ht="30">
      <c r="A141" s="933"/>
      <c r="B141" s="509" t="s">
        <v>768</v>
      </c>
      <c r="C141" s="71">
        <v>1</v>
      </c>
      <c r="D141" s="71"/>
      <c r="E141" s="71"/>
      <c r="F141" s="67"/>
      <c r="G141" s="71">
        <v>2</v>
      </c>
      <c r="H141" s="71">
        <v>1</v>
      </c>
      <c r="I141" s="71"/>
      <c r="J141" s="71">
        <v>1</v>
      </c>
      <c r="K141" s="71">
        <v>1</v>
      </c>
    </row>
    <row r="142" spans="1:11" ht="30">
      <c r="A142" s="933"/>
      <c r="B142" s="509" t="s">
        <v>769</v>
      </c>
      <c r="C142" s="71">
        <v>1</v>
      </c>
      <c r="D142" s="71"/>
      <c r="E142" s="71"/>
      <c r="F142" s="67"/>
      <c r="G142" s="71">
        <v>2</v>
      </c>
      <c r="H142" s="71">
        <v>1</v>
      </c>
      <c r="I142" s="71"/>
      <c r="J142" s="71">
        <v>1</v>
      </c>
      <c r="K142" s="71"/>
    </row>
    <row r="143" spans="1:11" ht="15">
      <c r="A143" s="934"/>
      <c r="B143" s="509" t="s">
        <v>770</v>
      </c>
      <c r="C143" s="71"/>
      <c r="D143" s="71"/>
      <c r="E143" s="71"/>
      <c r="F143" s="67"/>
      <c r="G143" s="71">
        <v>6</v>
      </c>
      <c r="H143" s="71"/>
      <c r="I143" s="71"/>
      <c r="J143" s="71"/>
      <c r="K143" s="71"/>
    </row>
    <row r="144" spans="1:11" ht="15">
      <c r="A144" s="935" t="s">
        <v>668</v>
      </c>
      <c r="B144" s="936"/>
      <c r="C144" s="526">
        <f aca="true" t="shared" si="6" ref="C144:H144">SUM(C127+C139)</f>
        <v>14</v>
      </c>
      <c r="D144" s="526">
        <f t="shared" si="6"/>
        <v>1</v>
      </c>
      <c r="E144" s="526">
        <f t="shared" si="6"/>
        <v>1</v>
      </c>
      <c r="F144" s="526">
        <f t="shared" si="6"/>
        <v>1</v>
      </c>
      <c r="G144" s="526">
        <f t="shared" si="6"/>
        <v>28</v>
      </c>
      <c r="H144" s="526">
        <f t="shared" si="6"/>
        <v>3</v>
      </c>
      <c r="I144" s="526">
        <v>1</v>
      </c>
      <c r="J144" s="526">
        <f>SUM(J127+J139)</f>
        <v>13</v>
      </c>
      <c r="K144" s="526">
        <f>SUM(K127+K139)</f>
        <v>6</v>
      </c>
    </row>
    <row r="145" spans="1:11" ht="31.5">
      <c r="A145" s="937" t="s">
        <v>652</v>
      </c>
      <c r="B145" s="510" t="s">
        <v>666</v>
      </c>
      <c r="C145" s="511">
        <f aca="true" t="shared" si="7" ref="C145:K145">SUM(C146:C146)</f>
        <v>1</v>
      </c>
      <c r="D145" s="511">
        <f t="shared" si="7"/>
        <v>0</v>
      </c>
      <c r="E145" s="511">
        <f t="shared" si="7"/>
        <v>0</v>
      </c>
      <c r="F145" s="511">
        <f t="shared" si="7"/>
        <v>0</v>
      </c>
      <c r="G145" s="511">
        <f t="shared" si="7"/>
        <v>0</v>
      </c>
      <c r="H145" s="511">
        <f t="shared" si="7"/>
        <v>0</v>
      </c>
      <c r="I145" s="511">
        <f t="shared" si="7"/>
        <v>0</v>
      </c>
      <c r="J145" s="511">
        <f t="shared" si="7"/>
        <v>1</v>
      </c>
      <c r="K145" s="511">
        <f t="shared" si="7"/>
        <v>0</v>
      </c>
    </row>
    <row r="146" spans="1:11" ht="15.75">
      <c r="A146" s="938"/>
      <c r="B146" s="510" t="s">
        <v>720</v>
      </c>
      <c r="C146" s="511">
        <v>1</v>
      </c>
      <c r="D146" s="511" t="s">
        <v>262</v>
      </c>
      <c r="E146" s="511" t="s">
        <v>262</v>
      </c>
      <c r="F146" s="511" t="s">
        <v>262</v>
      </c>
      <c r="G146" s="511" t="s">
        <v>262</v>
      </c>
      <c r="H146" s="511" t="s">
        <v>262</v>
      </c>
      <c r="I146" s="511" t="s">
        <v>262</v>
      </c>
      <c r="J146" s="511">
        <v>1</v>
      </c>
      <c r="K146" s="511" t="s">
        <v>262</v>
      </c>
    </row>
    <row r="147" spans="1:11" ht="31.5">
      <c r="A147" s="938"/>
      <c r="B147" s="510" t="s">
        <v>667</v>
      </c>
      <c r="C147" s="511">
        <f aca="true" t="shared" si="8" ref="C147:K147">SUM(C148:C148)</f>
        <v>1</v>
      </c>
      <c r="D147" s="511">
        <f t="shared" si="8"/>
        <v>0</v>
      </c>
      <c r="E147" s="511">
        <f t="shared" si="8"/>
        <v>0</v>
      </c>
      <c r="F147" s="511">
        <f t="shared" si="8"/>
        <v>0</v>
      </c>
      <c r="G147" s="511">
        <f t="shared" si="8"/>
        <v>0</v>
      </c>
      <c r="H147" s="511">
        <f t="shared" si="8"/>
        <v>0</v>
      </c>
      <c r="I147" s="511">
        <f t="shared" si="8"/>
        <v>0</v>
      </c>
      <c r="J147" s="511">
        <f t="shared" si="8"/>
        <v>1</v>
      </c>
      <c r="K147" s="511">
        <f t="shared" si="8"/>
        <v>0</v>
      </c>
    </row>
    <row r="148" spans="1:11" ht="31.5">
      <c r="A148" s="939"/>
      <c r="B148" s="208" t="s">
        <v>771</v>
      </c>
      <c r="C148" s="89">
        <v>1</v>
      </c>
      <c r="D148" s="511" t="s">
        <v>262</v>
      </c>
      <c r="E148" s="511" t="s">
        <v>262</v>
      </c>
      <c r="F148" s="511" t="s">
        <v>262</v>
      </c>
      <c r="G148" s="511" t="s">
        <v>262</v>
      </c>
      <c r="H148" s="511" t="s">
        <v>262</v>
      </c>
      <c r="I148" s="511" t="s">
        <v>262</v>
      </c>
      <c r="J148" s="89">
        <v>1</v>
      </c>
      <c r="K148" s="511" t="s">
        <v>262</v>
      </c>
    </row>
    <row r="149" spans="1:11" ht="15.75">
      <c r="A149" s="929" t="s">
        <v>668</v>
      </c>
      <c r="B149" s="930"/>
      <c r="C149" s="516">
        <f aca="true" t="shared" si="9" ref="C149:K149">C145+C147</f>
        <v>2</v>
      </c>
      <c r="D149" s="516">
        <f t="shared" si="9"/>
        <v>0</v>
      </c>
      <c r="E149" s="516">
        <f t="shared" si="9"/>
        <v>0</v>
      </c>
      <c r="F149" s="516">
        <f t="shared" si="9"/>
        <v>0</v>
      </c>
      <c r="G149" s="516">
        <f t="shared" si="9"/>
        <v>0</v>
      </c>
      <c r="H149" s="516">
        <f t="shared" si="9"/>
        <v>0</v>
      </c>
      <c r="I149" s="516">
        <f t="shared" si="9"/>
        <v>0</v>
      </c>
      <c r="J149" s="516">
        <f t="shared" si="9"/>
        <v>2</v>
      </c>
      <c r="K149" s="516">
        <f t="shared" si="9"/>
        <v>0</v>
      </c>
    </row>
    <row r="150" spans="1:11" ht="31.5">
      <c r="A150" s="937" t="s">
        <v>455</v>
      </c>
      <c r="B150" s="510" t="s">
        <v>666</v>
      </c>
      <c r="C150" s="514">
        <v>9</v>
      </c>
      <c r="D150" s="514">
        <v>0</v>
      </c>
      <c r="E150" s="515">
        <v>0</v>
      </c>
      <c r="F150" s="515">
        <v>1</v>
      </c>
      <c r="G150" s="515">
        <v>1</v>
      </c>
      <c r="H150" s="515">
        <v>0</v>
      </c>
      <c r="I150" s="515">
        <v>0</v>
      </c>
      <c r="J150" s="516">
        <v>10</v>
      </c>
      <c r="K150" s="516">
        <v>6</v>
      </c>
    </row>
    <row r="151" spans="1:11" ht="31.5">
      <c r="A151" s="939"/>
      <c r="B151" s="510" t="s">
        <v>667</v>
      </c>
      <c r="C151" s="516">
        <v>7</v>
      </c>
      <c r="D151" s="516">
        <v>0</v>
      </c>
      <c r="E151" s="516">
        <v>0</v>
      </c>
      <c r="F151" s="516">
        <v>0</v>
      </c>
      <c r="G151" s="516">
        <v>0</v>
      </c>
      <c r="H151" s="516">
        <v>2</v>
      </c>
      <c r="I151" s="516">
        <v>1</v>
      </c>
      <c r="J151" s="516">
        <v>6</v>
      </c>
      <c r="K151" s="516">
        <v>4</v>
      </c>
    </row>
    <row r="152" spans="1:11" ht="15.75">
      <c r="A152" s="929" t="s">
        <v>668</v>
      </c>
      <c r="B152" s="930"/>
      <c r="C152" s="516">
        <v>34</v>
      </c>
      <c r="D152" s="516">
        <f>SUM(D150:D151)</f>
        <v>0</v>
      </c>
      <c r="E152" s="516">
        <f>SUM(E150:E151)</f>
        <v>0</v>
      </c>
      <c r="F152" s="516">
        <v>1</v>
      </c>
      <c r="G152" s="516">
        <v>4</v>
      </c>
      <c r="H152" s="516">
        <v>2</v>
      </c>
      <c r="I152" s="516">
        <v>1</v>
      </c>
      <c r="J152" s="516">
        <v>16</v>
      </c>
      <c r="K152" s="516">
        <v>10</v>
      </c>
    </row>
    <row r="153" spans="1:11" ht="31.5">
      <c r="A153" s="770" t="s">
        <v>164</v>
      </c>
      <c r="B153" s="21" t="s">
        <v>666</v>
      </c>
      <c r="C153" s="17">
        <v>7</v>
      </c>
      <c r="D153" s="498">
        <v>0</v>
      </c>
      <c r="E153" s="53">
        <v>0</v>
      </c>
      <c r="F153" s="53">
        <v>2</v>
      </c>
      <c r="G153" s="53">
        <v>2</v>
      </c>
      <c r="H153" s="53">
        <v>0</v>
      </c>
      <c r="I153" s="53">
        <v>0</v>
      </c>
      <c r="J153" s="233">
        <v>7</v>
      </c>
      <c r="K153" s="233">
        <v>1</v>
      </c>
    </row>
    <row r="154" spans="1:11" ht="31.5">
      <c r="A154" s="925"/>
      <c r="B154" s="21" t="s">
        <v>667</v>
      </c>
      <c r="C154" s="233">
        <v>9</v>
      </c>
      <c r="D154" s="233">
        <v>0</v>
      </c>
      <c r="E154" s="233">
        <v>0</v>
      </c>
      <c r="F154" s="233">
        <v>2</v>
      </c>
      <c r="G154" s="233">
        <v>2</v>
      </c>
      <c r="H154" s="233">
        <v>0</v>
      </c>
      <c r="I154" s="233">
        <v>0</v>
      </c>
      <c r="J154" s="233">
        <v>4</v>
      </c>
      <c r="K154" s="233">
        <v>2</v>
      </c>
    </row>
    <row r="155" spans="1:11" ht="15.75">
      <c r="A155" s="923" t="s">
        <v>668</v>
      </c>
      <c r="B155" s="924"/>
      <c r="C155" s="457">
        <v>16</v>
      </c>
      <c r="D155" s="457">
        <v>0</v>
      </c>
      <c r="E155" s="457">
        <v>0</v>
      </c>
      <c r="F155" s="457">
        <v>2</v>
      </c>
      <c r="G155" s="457">
        <v>2</v>
      </c>
      <c r="H155" s="457">
        <v>0</v>
      </c>
      <c r="I155" s="457">
        <v>0</v>
      </c>
      <c r="J155" s="457">
        <v>11</v>
      </c>
      <c r="K155" s="457">
        <v>3</v>
      </c>
    </row>
    <row r="156" spans="1:11" ht="31.5">
      <c r="A156" s="931" t="s">
        <v>170</v>
      </c>
      <c r="B156" s="21" t="s">
        <v>666</v>
      </c>
      <c r="C156" s="17"/>
      <c r="D156" s="498"/>
      <c r="E156" s="53"/>
      <c r="F156" s="53"/>
      <c r="G156" s="53"/>
      <c r="H156" s="53"/>
      <c r="I156" s="53"/>
      <c r="J156" s="233"/>
      <c r="K156" s="233"/>
    </row>
    <row r="157" spans="1:11" ht="31.5">
      <c r="A157" s="932"/>
      <c r="B157" s="21" t="s">
        <v>667</v>
      </c>
      <c r="C157" s="233"/>
      <c r="D157" s="233"/>
      <c r="E157" s="233"/>
      <c r="F157" s="233"/>
      <c r="G157" s="233"/>
      <c r="H157" s="233"/>
      <c r="I157" s="233"/>
      <c r="J157" s="233"/>
      <c r="K157" s="233"/>
    </row>
    <row r="158" spans="1:11" ht="15.75">
      <c r="A158" s="518"/>
      <c r="B158" s="531" t="s">
        <v>668</v>
      </c>
      <c r="C158" s="457">
        <v>0</v>
      </c>
      <c r="D158" s="457">
        <v>0</v>
      </c>
      <c r="E158" s="457">
        <v>0</v>
      </c>
      <c r="F158" s="457">
        <v>0</v>
      </c>
      <c r="G158" s="457">
        <v>0</v>
      </c>
      <c r="H158" s="457">
        <v>0</v>
      </c>
      <c r="I158" s="457">
        <v>0</v>
      </c>
      <c r="J158" s="457">
        <v>0</v>
      </c>
      <c r="K158" s="457">
        <v>0</v>
      </c>
    </row>
    <row r="159" spans="1:11" ht="31.5">
      <c r="A159" s="732" t="s">
        <v>166</v>
      </c>
      <c r="B159" s="493" t="s">
        <v>666</v>
      </c>
      <c r="C159" s="17" t="s">
        <v>118</v>
      </c>
      <c r="D159" s="17" t="s">
        <v>118</v>
      </c>
      <c r="E159" s="17" t="s">
        <v>118</v>
      </c>
      <c r="F159" s="17" t="s">
        <v>118</v>
      </c>
      <c r="G159" s="17" t="s">
        <v>118</v>
      </c>
      <c r="H159" s="17" t="s">
        <v>118</v>
      </c>
      <c r="I159" s="17" t="s">
        <v>118</v>
      </c>
      <c r="J159" s="17" t="s">
        <v>118</v>
      </c>
      <c r="K159" s="17" t="s">
        <v>118</v>
      </c>
    </row>
    <row r="160" spans="1:11" ht="31.5">
      <c r="A160" s="734"/>
      <c r="B160" s="493" t="s">
        <v>667</v>
      </c>
      <c r="C160" s="60">
        <v>5</v>
      </c>
      <c r="D160" s="60" t="s">
        <v>118</v>
      </c>
      <c r="E160" s="60" t="s">
        <v>118</v>
      </c>
      <c r="F160" s="60" t="s">
        <v>118</v>
      </c>
      <c r="G160" s="60" t="s">
        <v>118</v>
      </c>
      <c r="H160" s="60" t="s">
        <v>118</v>
      </c>
      <c r="I160" s="60">
        <v>0</v>
      </c>
      <c r="J160" s="60">
        <v>6</v>
      </c>
      <c r="K160" s="60" t="s">
        <v>118</v>
      </c>
    </row>
    <row r="161" spans="1:11" ht="15.75">
      <c r="A161" s="923" t="s">
        <v>668</v>
      </c>
      <c r="B161" s="924"/>
      <c r="C161" s="457">
        <f aca="true" t="shared" si="10" ref="C161:K161">SUM(C160:C160)</f>
        <v>5</v>
      </c>
      <c r="D161" s="457">
        <f t="shared" si="10"/>
        <v>0</v>
      </c>
      <c r="E161" s="457">
        <f t="shared" si="10"/>
        <v>0</v>
      </c>
      <c r="F161" s="457">
        <f t="shared" si="10"/>
        <v>0</v>
      </c>
      <c r="G161" s="457">
        <f t="shared" si="10"/>
        <v>0</v>
      </c>
      <c r="H161" s="457">
        <f t="shared" si="10"/>
        <v>0</v>
      </c>
      <c r="I161" s="457">
        <f t="shared" si="10"/>
        <v>0</v>
      </c>
      <c r="J161" s="457">
        <f t="shared" si="10"/>
        <v>6</v>
      </c>
      <c r="K161" s="457">
        <f t="shared" si="10"/>
        <v>0</v>
      </c>
    </row>
    <row r="162" spans="1:11" ht="31.5">
      <c r="A162" s="770" t="s">
        <v>167</v>
      </c>
      <c r="B162" s="21" t="s">
        <v>666</v>
      </c>
      <c r="C162" s="498">
        <v>4</v>
      </c>
      <c r="D162" s="498" t="s">
        <v>118</v>
      </c>
      <c r="E162" s="498" t="s">
        <v>118</v>
      </c>
      <c r="F162" s="498" t="s">
        <v>118</v>
      </c>
      <c r="G162" s="498" t="s">
        <v>118</v>
      </c>
      <c r="H162" s="498" t="s">
        <v>118</v>
      </c>
      <c r="I162" s="483">
        <v>0</v>
      </c>
      <c r="J162" s="457">
        <v>2</v>
      </c>
      <c r="K162" s="457" t="s">
        <v>118</v>
      </c>
    </row>
    <row r="163" spans="1:11" ht="31.5">
      <c r="A163" s="925"/>
      <c r="B163" s="21" t="s">
        <v>667</v>
      </c>
      <c r="C163" s="457">
        <v>12</v>
      </c>
      <c r="D163" s="498" t="s">
        <v>118</v>
      </c>
      <c r="E163" s="498" t="s">
        <v>118</v>
      </c>
      <c r="F163" s="498" t="s">
        <v>118</v>
      </c>
      <c r="G163" s="498" t="s">
        <v>118</v>
      </c>
      <c r="H163" s="498" t="s">
        <v>118</v>
      </c>
      <c r="I163" s="457">
        <v>0</v>
      </c>
      <c r="J163" s="457">
        <v>7</v>
      </c>
      <c r="K163" s="457" t="s">
        <v>118</v>
      </c>
    </row>
    <row r="164" spans="1:11" ht="15.75">
      <c r="A164" s="923" t="s">
        <v>668</v>
      </c>
      <c r="B164" s="924"/>
      <c r="C164" s="457">
        <v>16</v>
      </c>
      <c r="D164" s="498">
        <v>0</v>
      </c>
      <c r="E164" s="498">
        <v>0</v>
      </c>
      <c r="F164" s="498">
        <v>0</v>
      </c>
      <c r="G164" s="498">
        <v>0</v>
      </c>
      <c r="H164" s="498">
        <v>0</v>
      </c>
      <c r="I164" s="457">
        <v>0</v>
      </c>
      <c r="J164" s="457">
        <v>9</v>
      </c>
      <c r="K164" s="457">
        <v>0</v>
      </c>
    </row>
    <row r="165" spans="1:11" ht="31.5">
      <c r="A165" s="770" t="s">
        <v>456</v>
      </c>
      <c r="B165" s="532" t="s">
        <v>666</v>
      </c>
      <c r="C165" s="17"/>
      <c r="D165" s="498"/>
      <c r="E165" s="53"/>
      <c r="F165" s="53"/>
      <c r="G165" s="53"/>
      <c r="H165" s="53"/>
      <c r="I165" s="53"/>
      <c r="J165" s="233"/>
      <c r="K165" s="233"/>
    </row>
    <row r="166" spans="1:11" ht="25.5">
      <c r="A166" s="926"/>
      <c r="B166" s="519" t="s">
        <v>772</v>
      </c>
      <c r="C166" s="520">
        <v>1</v>
      </c>
      <c r="D166" s="498">
        <v>0</v>
      </c>
      <c r="E166" s="53">
        <v>1</v>
      </c>
      <c r="F166" s="53">
        <v>0</v>
      </c>
      <c r="G166" s="53">
        <v>1</v>
      </c>
      <c r="H166" s="53">
        <v>0</v>
      </c>
      <c r="I166" s="53">
        <v>0</v>
      </c>
      <c r="J166" s="233">
        <v>1</v>
      </c>
      <c r="K166" s="233">
        <v>1</v>
      </c>
    </row>
    <row r="167" spans="1:11" ht="25.5">
      <c r="A167" s="926"/>
      <c r="B167" s="519" t="s">
        <v>773</v>
      </c>
      <c r="C167" s="520">
        <v>1</v>
      </c>
      <c r="D167" s="498">
        <v>0</v>
      </c>
      <c r="E167" s="53">
        <v>0</v>
      </c>
      <c r="F167" s="53">
        <v>0</v>
      </c>
      <c r="G167" s="53">
        <v>1</v>
      </c>
      <c r="H167" s="53">
        <v>0</v>
      </c>
      <c r="I167" s="53">
        <v>0</v>
      </c>
      <c r="J167" s="233">
        <v>0</v>
      </c>
      <c r="K167" s="233">
        <v>0</v>
      </c>
    </row>
    <row r="168" spans="1:11" ht="63.75">
      <c r="A168" s="926"/>
      <c r="B168" s="519" t="s">
        <v>774</v>
      </c>
      <c r="C168" s="520">
        <v>1</v>
      </c>
      <c r="D168" s="498">
        <v>0</v>
      </c>
      <c r="E168" s="53">
        <v>1</v>
      </c>
      <c r="F168" s="53">
        <v>0</v>
      </c>
      <c r="G168" s="53">
        <v>1</v>
      </c>
      <c r="H168" s="53">
        <v>0</v>
      </c>
      <c r="I168" s="53">
        <v>0</v>
      </c>
      <c r="J168" s="233">
        <v>0</v>
      </c>
      <c r="K168" s="233">
        <v>0</v>
      </c>
    </row>
    <row r="169" spans="1:11" ht="15.75">
      <c r="A169" s="926"/>
      <c r="B169" s="521" t="s">
        <v>775</v>
      </c>
      <c r="C169" s="520">
        <v>1</v>
      </c>
      <c r="D169" s="498">
        <v>0</v>
      </c>
      <c r="E169" s="53">
        <v>1</v>
      </c>
      <c r="F169" s="53">
        <v>0</v>
      </c>
      <c r="G169" s="53">
        <v>1</v>
      </c>
      <c r="H169" s="53">
        <v>0</v>
      </c>
      <c r="I169" s="53">
        <v>0</v>
      </c>
      <c r="J169" s="233">
        <v>1</v>
      </c>
      <c r="K169" s="233">
        <v>1</v>
      </c>
    </row>
    <row r="170" spans="1:11" ht="38.25">
      <c r="A170" s="926"/>
      <c r="B170" s="522" t="s">
        <v>776</v>
      </c>
      <c r="C170" s="520">
        <v>1</v>
      </c>
      <c r="D170" s="498">
        <v>0</v>
      </c>
      <c r="E170" s="53">
        <v>0</v>
      </c>
      <c r="F170" s="53">
        <v>0</v>
      </c>
      <c r="G170" s="53">
        <v>1</v>
      </c>
      <c r="H170" s="53">
        <v>0</v>
      </c>
      <c r="I170" s="53">
        <v>0</v>
      </c>
      <c r="J170" s="233">
        <v>0</v>
      </c>
      <c r="K170" s="233">
        <v>0</v>
      </c>
    </row>
    <row r="171" spans="1:11" ht="25.5">
      <c r="A171" s="926"/>
      <c r="B171" s="519" t="s">
        <v>777</v>
      </c>
      <c r="C171" s="520">
        <v>1</v>
      </c>
      <c r="D171" s="498">
        <v>0</v>
      </c>
      <c r="E171" s="53">
        <v>1</v>
      </c>
      <c r="F171" s="53">
        <v>0</v>
      </c>
      <c r="G171" s="53">
        <v>0</v>
      </c>
      <c r="H171" s="53">
        <v>0</v>
      </c>
      <c r="I171" s="53">
        <v>0</v>
      </c>
      <c r="J171" s="233">
        <v>0</v>
      </c>
      <c r="K171" s="233">
        <v>0</v>
      </c>
    </row>
    <row r="172" spans="1:11" ht="31.5">
      <c r="A172" s="926"/>
      <c r="B172" s="532" t="s">
        <v>667</v>
      </c>
      <c r="C172" s="499"/>
      <c r="D172" s="233"/>
      <c r="E172" s="233"/>
      <c r="F172" s="233"/>
      <c r="G172" s="233"/>
      <c r="H172" s="233"/>
      <c r="I172" s="233"/>
      <c r="J172" s="233"/>
      <c r="K172" s="233"/>
    </row>
    <row r="173" spans="1:11" ht="15.75">
      <c r="A173" s="926"/>
      <c r="B173" s="23" t="s">
        <v>778</v>
      </c>
      <c r="C173" s="233">
        <v>1</v>
      </c>
      <c r="D173" s="233">
        <v>0</v>
      </c>
      <c r="E173" s="233">
        <v>1</v>
      </c>
      <c r="F173" s="233">
        <v>1</v>
      </c>
      <c r="G173" s="233">
        <v>1</v>
      </c>
      <c r="H173" s="233">
        <v>1</v>
      </c>
      <c r="I173" s="233">
        <v>1</v>
      </c>
      <c r="J173" s="233">
        <v>1</v>
      </c>
      <c r="K173" s="233">
        <v>1</v>
      </c>
    </row>
    <row r="174" spans="1:11" ht="15.75">
      <c r="A174" s="926"/>
      <c r="B174" s="523" t="s">
        <v>779</v>
      </c>
      <c r="C174" s="499">
        <v>1</v>
      </c>
      <c r="D174" s="233">
        <v>0</v>
      </c>
      <c r="E174" s="233">
        <v>0</v>
      </c>
      <c r="F174" s="233">
        <v>0</v>
      </c>
      <c r="G174" s="233">
        <v>1</v>
      </c>
      <c r="H174" s="233">
        <v>1</v>
      </c>
      <c r="I174" s="233">
        <v>1</v>
      </c>
      <c r="J174" s="233">
        <v>0</v>
      </c>
      <c r="K174" s="233">
        <v>0</v>
      </c>
    </row>
    <row r="175" spans="1:11" ht="15.75">
      <c r="A175" s="926"/>
      <c r="B175" s="524" t="s">
        <v>780</v>
      </c>
      <c r="C175" s="499">
        <v>1</v>
      </c>
      <c r="D175" s="233">
        <v>0</v>
      </c>
      <c r="E175" s="233">
        <v>1</v>
      </c>
      <c r="F175" s="233">
        <v>0</v>
      </c>
      <c r="G175" s="233">
        <v>1</v>
      </c>
      <c r="H175" s="233">
        <v>1</v>
      </c>
      <c r="I175" s="233">
        <v>1</v>
      </c>
      <c r="J175" s="233">
        <v>0</v>
      </c>
      <c r="K175" s="233">
        <v>0</v>
      </c>
    </row>
    <row r="176" spans="1:11" ht="30">
      <c r="A176" s="926"/>
      <c r="B176" s="525" t="s">
        <v>781</v>
      </c>
      <c r="C176" s="499">
        <v>1</v>
      </c>
      <c r="D176" s="233">
        <v>0</v>
      </c>
      <c r="E176" s="233">
        <v>0</v>
      </c>
      <c r="F176" s="233">
        <v>0</v>
      </c>
      <c r="G176" s="233">
        <v>1</v>
      </c>
      <c r="H176" s="233">
        <v>0</v>
      </c>
      <c r="I176" s="233">
        <v>0</v>
      </c>
      <c r="J176" s="233">
        <v>0</v>
      </c>
      <c r="K176" s="233">
        <v>0</v>
      </c>
    </row>
    <row r="177" spans="1:11" ht="30">
      <c r="A177" s="926"/>
      <c r="B177" s="525" t="s">
        <v>782</v>
      </c>
      <c r="C177" s="499">
        <v>1</v>
      </c>
      <c r="D177" s="233">
        <v>0</v>
      </c>
      <c r="E177" s="233">
        <v>1</v>
      </c>
      <c r="F177" s="233">
        <v>1</v>
      </c>
      <c r="G177" s="233">
        <v>1</v>
      </c>
      <c r="H177" s="233">
        <v>2</v>
      </c>
      <c r="I177" s="233">
        <v>1</v>
      </c>
      <c r="J177" s="233">
        <v>1</v>
      </c>
      <c r="K177" s="233">
        <v>1</v>
      </c>
    </row>
    <row r="178" spans="1:11" ht="45">
      <c r="A178" s="926"/>
      <c r="B178" s="525" t="s">
        <v>783</v>
      </c>
      <c r="C178" s="499">
        <v>1</v>
      </c>
      <c r="D178" s="233">
        <v>0</v>
      </c>
      <c r="E178" s="233">
        <v>1</v>
      </c>
      <c r="F178" s="233">
        <v>1</v>
      </c>
      <c r="G178" s="233">
        <v>1</v>
      </c>
      <c r="H178" s="233">
        <v>1</v>
      </c>
      <c r="I178" s="233">
        <v>1</v>
      </c>
      <c r="J178" s="233">
        <v>1</v>
      </c>
      <c r="K178" s="233">
        <v>1</v>
      </c>
    </row>
    <row r="179" spans="1:11" ht="45">
      <c r="A179" s="926"/>
      <c r="B179" s="525" t="s">
        <v>784</v>
      </c>
      <c r="C179" s="499">
        <v>1</v>
      </c>
      <c r="D179" s="233">
        <v>0</v>
      </c>
      <c r="E179" s="233">
        <v>1</v>
      </c>
      <c r="F179" s="233">
        <v>0</v>
      </c>
      <c r="G179" s="233">
        <v>1</v>
      </c>
      <c r="H179" s="233">
        <v>1</v>
      </c>
      <c r="I179" s="233">
        <v>1</v>
      </c>
      <c r="J179" s="233">
        <v>1</v>
      </c>
      <c r="K179" s="233">
        <v>1</v>
      </c>
    </row>
    <row r="180" spans="1:11" ht="78.75">
      <c r="A180" s="925"/>
      <c r="B180" s="223" t="s">
        <v>785</v>
      </c>
      <c r="C180" s="229">
        <v>1</v>
      </c>
      <c r="D180" s="233">
        <v>0</v>
      </c>
      <c r="E180" s="233">
        <v>0</v>
      </c>
      <c r="F180" s="233">
        <v>0</v>
      </c>
      <c r="G180" s="233">
        <v>1</v>
      </c>
      <c r="H180" s="233">
        <v>0</v>
      </c>
      <c r="I180" s="233">
        <v>0</v>
      </c>
      <c r="J180" s="233">
        <v>1</v>
      </c>
      <c r="K180" s="233">
        <v>0</v>
      </c>
    </row>
    <row r="181" spans="1:11" ht="15.75">
      <c r="A181" s="927" t="s">
        <v>668</v>
      </c>
      <c r="B181" s="928"/>
      <c r="C181" s="457">
        <v>15</v>
      </c>
      <c r="D181" s="457">
        <v>0</v>
      </c>
      <c r="E181" s="457">
        <v>9</v>
      </c>
      <c r="F181" s="457">
        <v>3</v>
      </c>
      <c r="G181" s="457">
        <v>6</v>
      </c>
      <c r="H181" s="457">
        <v>7</v>
      </c>
      <c r="I181" s="457">
        <v>6</v>
      </c>
      <c r="J181" s="457">
        <v>7</v>
      </c>
      <c r="K181" s="457">
        <v>6</v>
      </c>
    </row>
    <row r="182" spans="1:11" ht="18.75">
      <c r="A182" s="921" t="s">
        <v>95</v>
      </c>
      <c r="B182" s="922"/>
      <c r="C182" s="460">
        <f aca="true" t="shared" si="11" ref="C182:K182">SUM(C181+C164+C161+C158+C155+C152+C149+C144)</f>
        <v>102</v>
      </c>
      <c r="D182" s="460">
        <f t="shared" si="11"/>
        <v>1</v>
      </c>
      <c r="E182" s="460">
        <f t="shared" si="11"/>
        <v>10</v>
      </c>
      <c r="F182" s="460">
        <f t="shared" si="11"/>
        <v>7</v>
      </c>
      <c r="G182" s="460">
        <f t="shared" si="11"/>
        <v>40</v>
      </c>
      <c r="H182" s="460">
        <f t="shared" si="11"/>
        <v>12</v>
      </c>
      <c r="I182" s="460">
        <f t="shared" si="11"/>
        <v>8</v>
      </c>
      <c r="J182" s="460">
        <f t="shared" si="11"/>
        <v>64</v>
      </c>
      <c r="K182" s="460">
        <f t="shared" si="11"/>
        <v>25</v>
      </c>
    </row>
    <row r="183" spans="1:11" ht="34.5" customHeight="1">
      <c r="A183" s="902" t="s">
        <v>172</v>
      </c>
      <c r="B183" s="902"/>
      <c r="C183" s="902"/>
      <c r="D183" s="902"/>
      <c r="E183" s="902"/>
      <c r="F183" s="902"/>
      <c r="G183" s="902"/>
      <c r="H183" s="902"/>
      <c r="I183" s="902"/>
      <c r="J183" s="902"/>
      <c r="K183" s="903"/>
    </row>
    <row r="184" spans="1:11" ht="31.5">
      <c r="A184" s="703" t="s">
        <v>268</v>
      </c>
      <c r="B184" s="555" t="s">
        <v>666</v>
      </c>
      <c r="C184" s="511"/>
      <c r="D184" s="514"/>
      <c r="E184" s="546"/>
      <c r="F184" s="546"/>
      <c r="G184" s="546"/>
      <c r="H184" s="546"/>
      <c r="I184" s="546"/>
      <c r="J184" s="89"/>
      <c r="K184" s="89"/>
    </row>
    <row r="185" spans="1:11" ht="31.5">
      <c r="A185" s="704"/>
      <c r="B185" s="555" t="s">
        <v>667</v>
      </c>
      <c r="C185" s="89"/>
      <c r="D185" s="89"/>
      <c r="E185" s="89"/>
      <c r="F185" s="89"/>
      <c r="G185" s="89"/>
      <c r="H185" s="89"/>
      <c r="I185" s="89"/>
      <c r="J185" s="89"/>
      <c r="K185" s="89"/>
    </row>
    <row r="186" spans="1:11" ht="126">
      <c r="A186" s="704"/>
      <c r="B186" s="210" t="s">
        <v>794</v>
      </c>
      <c r="C186" s="89">
        <v>1</v>
      </c>
      <c r="D186" s="89" t="s">
        <v>118</v>
      </c>
      <c r="E186" s="89" t="s">
        <v>118</v>
      </c>
      <c r="F186" s="89" t="s">
        <v>118</v>
      </c>
      <c r="G186" s="89">
        <v>9</v>
      </c>
      <c r="H186" s="89">
        <v>1</v>
      </c>
      <c r="I186" s="89">
        <v>1</v>
      </c>
      <c r="J186" s="89">
        <v>1</v>
      </c>
      <c r="K186" s="89"/>
    </row>
    <row r="187" spans="1:11" ht="94.5">
      <c r="A187" s="704"/>
      <c r="B187" s="210" t="s">
        <v>795</v>
      </c>
      <c r="C187" s="89">
        <v>1</v>
      </c>
      <c r="D187" s="89" t="s">
        <v>118</v>
      </c>
      <c r="E187" s="89" t="s">
        <v>118</v>
      </c>
      <c r="F187" s="89" t="s">
        <v>118</v>
      </c>
      <c r="G187" s="89">
        <v>7</v>
      </c>
      <c r="H187" s="89" t="s">
        <v>118</v>
      </c>
      <c r="I187" s="89">
        <v>1</v>
      </c>
      <c r="J187" s="89">
        <v>1</v>
      </c>
      <c r="K187" s="89"/>
    </row>
    <row r="188" spans="1:11" ht="63">
      <c r="A188" s="704"/>
      <c r="B188" s="210" t="s">
        <v>796</v>
      </c>
      <c r="C188" s="89">
        <v>1</v>
      </c>
      <c r="D188" s="89" t="s">
        <v>118</v>
      </c>
      <c r="E188" s="89" t="s">
        <v>118</v>
      </c>
      <c r="F188" s="89">
        <v>1</v>
      </c>
      <c r="G188" s="89">
        <v>9</v>
      </c>
      <c r="H188" s="89" t="s">
        <v>118</v>
      </c>
      <c r="I188" s="89">
        <v>1</v>
      </c>
      <c r="J188" s="89">
        <v>1</v>
      </c>
      <c r="K188" s="89"/>
    </row>
    <row r="189" spans="1:11" ht="63">
      <c r="A189" s="704"/>
      <c r="B189" s="210" t="s">
        <v>797</v>
      </c>
      <c r="C189" s="89">
        <v>1</v>
      </c>
      <c r="D189" s="89"/>
      <c r="E189" s="89"/>
      <c r="F189" s="89"/>
      <c r="G189" s="89">
        <v>5</v>
      </c>
      <c r="H189" s="89"/>
      <c r="I189" s="89"/>
      <c r="J189" s="89">
        <v>1</v>
      </c>
      <c r="K189" s="89"/>
    </row>
    <row r="190" spans="1:11" ht="15.75">
      <c r="A190" s="704"/>
      <c r="B190" s="568" t="s">
        <v>668</v>
      </c>
      <c r="C190" s="516">
        <v>4</v>
      </c>
      <c r="D190" s="516"/>
      <c r="E190" s="516"/>
      <c r="F190" s="516">
        <v>1</v>
      </c>
      <c r="G190" s="516">
        <f>SUM(G186:G189)</f>
        <v>30</v>
      </c>
      <c r="H190" s="516">
        <v>1</v>
      </c>
      <c r="I190" s="516">
        <v>3</v>
      </c>
      <c r="J190" s="516">
        <v>4</v>
      </c>
      <c r="K190" s="516"/>
    </row>
    <row r="191" spans="1:11" ht="31.5">
      <c r="A191" s="703" t="s">
        <v>873</v>
      </c>
      <c r="B191" s="557" t="s">
        <v>666</v>
      </c>
      <c r="C191" s="17">
        <v>0</v>
      </c>
      <c r="D191" s="498">
        <v>0</v>
      </c>
      <c r="E191" s="53">
        <v>1</v>
      </c>
      <c r="F191" s="53">
        <v>0</v>
      </c>
      <c r="G191" s="53">
        <v>0</v>
      </c>
      <c r="H191" s="53">
        <v>0</v>
      </c>
      <c r="I191" s="53">
        <v>0</v>
      </c>
      <c r="J191" s="233">
        <v>0</v>
      </c>
      <c r="K191" s="233">
        <v>3</v>
      </c>
    </row>
    <row r="192" spans="1:11" ht="15.75">
      <c r="A192" s="704"/>
      <c r="B192" s="557" t="s">
        <v>799</v>
      </c>
      <c r="C192" s="17">
        <v>1</v>
      </c>
      <c r="D192" s="498">
        <v>0</v>
      </c>
      <c r="E192" s="53">
        <v>1</v>
      </c>
      <c r="F192" s="53">
        <v>0</v>
      </c>
      <c r="G192" s="53">
        <v>0</v>
      </c>
      <c r="H192" s="53">
        <v>0</v>
      </c>
      <c r="I192" s="53">
        <v>0</v>
      </c>
      <c r="J192" s="233">
        <v>1</v>
      </c>
      <c r="K192" s="233">
        <v>0</v>
      </c>
    </row>
    <row r="193" spans="1:11" ht="31.5">
      <c r="A193" s="704"/>
      <c r="B193" s="557" t="s">
        <v>667</v>
      </c>
      <c r="C193" s="62"/>
      <c r="D193" s="62"/>
      <c r="E193" s="233"/>
      <c r="F193" s="233"/>
      <c r="G193" s="233"/>
      <c r="H193" s="233"/>
      <c r="I193" s="233"/>
      <c r="J193" s="233"/>
      <c r="K193" s="233"/>
    </row>
    <row r="194" spans="1:11" ht="47.25">
      <c r="A194" s="704"/>
      <c r="B194" s="558" t="s">
        <v>800</v>
      </c>
      <c r="C194" s="233">
        <v>1</v>
      </c>
      <c r="D194" s="233">
        <v>0</v>
      </c>
      <c r="E194" s="233">
        <v>1</v>
      </c>
      <c r="F194" s="233">
        <v>0</v>
      </c>
      <c r="G194" s="233">
        <v>1</v>
      </c>
      <c r="H194" s="233">
        <v>0</v>
      </c>
      <c r="I194" s="233">
        <v>1</v>
      </c>
      <c r="J194" s="233">
        <v>1</v>
      </c>
      <c r="K194" s="233">
        <v>1</v>
      </c>
    </row>
    <row r="195" spans="1:11" ht="31.5">
      <c r="A195" s="704"/>
      <c r="B195" s="558" t="s">
        <v>801</v>
      </c>
      <c r="C195" s="233">
        <v>1</v>
      </c>
      <c r="D195" s="233">
        <v>0</v>
      </c>
      <c r="E195" s="233">
        <v>0</v>
      </c>
      <c r="F195" s="233">
        <v>0</v>
      </c>
      <c r="G195" s="233">
        <v>1</v>
      </c>
      <c r="H195" s="233">
        <v>0</v>
      </c>
      <c r="I195" s="233">
        <v>1</v>
      </c>
      <c r="J195" s="233">
        <v>1</v>
      </c>
      <c r="K195" s="233">
        <v>1</v>
      </c>
    </row>
    <row r="196" spans="1:11" ht="47.25">
      <c r="A196" s="704"/>
      <c r="B196" s="558" t="s">
        <v>802</v>
      </c>
      <c r="C196" s="233">
        <v>1</v>
      </c>
      <c r="D196" s="233">
        <v>0</v>
      </c>
      <c r="E196" s="233">
        <v>0</v>
      </c>
      <c r="F196" s="233">
        <v>0</v>
      </c>
      <c r="G196" s="233">
        <v>4</v>
      </c>
      <c r="H196" s="233">
        <v>0</v>
      </c>
      <c r="I196" s="233">
        <v>1</v>
      </c>
      <c r="J196" s="233">
        <v>1</v>
      </c>
      <c r="K196" s="233">
        <v>1</v>
      </c>
    </row>
    <row r="197" spans="1:11" ht="31.5">
      <c r="A197" s="704"/>
      <c r="B197" s="558" t="s">
        <v>803</v>
      </c>
      <c r="C197" s="233">
        <v>1</v>
      </c>
      <c r="D197" s="233">
        <v>0</v>
      </c>
      <c r="E197" s="233">
        <v>0</v>
      </c>
      <c r="F197" s="233">
        <v>0</v>
      </c>
      <c r="G197" s="233">
        <v>1</v>
      </c>
      <c r="H197" s="233">
        <v>0</v>
      </c>
      <c r="I197" s="233">
        <v>1</v>
      </c>
      <c r="J197" s="233">
        <v>1</v>
      </c>
      <c r="K197" s="233">
        <v>0</v>
      </c>
    </row>
    <row r="198" spans="1:11" ht="94.5">
      <c r="A198" s="704"/>
      <c r="B198" s="558" t="s">
        <v>804</v>
      </c>
      <c r="C198" s="233">
        <v>1</v>
      </c>
      <c r="D198" s="233">
        <v>0</v>
      </c>
      <c r="E198" s="233">
        <v>0</v>
      </c>
      <c r="F198" s="233">
        <v>0</v>
      </c>
      <c r="G198" s="233">
        <v>1</v>
      </c>
      <c r="H198" s="233">
        <v>1</v>
      </c>
      <c r="I198" s="233">
        <v>1</v>
      </c>
      <c r="J198" s="233">
        <v>1</v>
      </c>
      <c r="K198" s="233">
        <v>1</v>
      </c>
    </row>
    <row r="199" spans="1:11" ht="47.25">
      <c r="A199" s="704"/>
      <c r="B199" s="558" t="s">
        <v>805</v>
      </c>
      <c r="C199" s="233">
        <v>1</v>
      </c>
      <c r="D199" s="233">
        <v>0</v>
      </c>
      <c r="E199" s="233">
        <v>0</v>
      </c>
      <c r="F199" s="233">
        <v>0</v>
      </c>
      <c r="G199" s="233">
        <v>1</v>
      </c>
      <c r="H199" s="233">
        <v>0</v>
      </c>
      <c r="I199" s="233">
        <v>1</v>
      </c>
      <c r="J199" s="233">
        <v>1</v>
      </c>
      <c r="K199" s="233">
        <v>1</v>
      </c>
    </row>
    <row r="200" spans="1:11" ht="63">
      <c r="A200" s="704"/>
      <c r="B200" s="558" t="s">
        <v>806</v>
      </c>
      <c r="C200" s="233">
        <v>1</v>
      </c>
      <c r="D200" s="233">
        <v>0</v>
      </c>
      <c r="E200" s="233">
        <v>1</v>
      </c>
      <c r="F200" s="233">
        <v>0</v>
      </c>
      <c r="G200" s="233">
        <v>0</v>
      </c>
      <c r="H200" s="233">
        <v>0</v>
      </c>
      <c r="I200" s="233">
        <v>0</v>
      </c>
      <c r="J200" s="233">
        <v>1</v>
      </c>
      <c r="K200" s="233">
        <v>0</v>
      </c>
    </row>
    <row r="201" spans="1:11" ht="47.25">
      <c r="A201" s="704"/>
      <c r="B201" s="558" t="s">
        <v>807</v>
      </c>
      <c r="C201" s="233">
        <v>1</v>
      </c>
      <c r="D201" s="233">
        <v>0</v>
      </c>
      <c r="E201" s="233">
        <v>1</v>
      </c>
      <c r="F201" s="233">
        <v>0</v>
      </c>
      <c r="G201" s="233">
        <v>0</v>
      </c>
      <c r="H201" s="233">
        <v>0</v>
      </c>
      <c r="I201" s="233">
        <v>0</v>
      </c>
      <c r="J201" s="233">
        <v>1</v>
      </c>
      <c r="K201" s="233">
        <v>0</v>
      </c>
    </row>
    <row r="202" spans="1:11" ht="31.5">
      <c r="A202" s="704"/>
      <c r="B202" s="558" t="s">
        <v>808</v>
      </c>
      <c r="C202" s="233">
        <v>1</v>
      </c>
      <c r="D202" s="233">
        <v>0</v>
      </c>
      <c r="E202" s="233">
        <v>1</v>
      </c>
      <c r="F202" s="233">
        <v>0</v>
      </c>
      <c r="G202" s="233">
        <v>0</v>
      </c>
      <c r="H202" s="233">
        <v>0</v>
      </c>
      <c r="I202" s="233">
        <v>0</v>
      </c>
      <c r="J202" s="233">
        <v>1</v>
      </c>
      <c r="K202" s="233">
        <v>0</v>
      </c>
    </row>
    <row r="203" spans="1:11" ht="47.25">
      <c r="A203" s="704"/>
      <c r="B203" s="558" t="s">
        <v>809</v>
      </c>
      <c r="C203" s="233">
        <v>1</v>
      </c>
      <c r="D203" s="233">
        <v>0</v>
      </c>
      <c r="E203" s="233">
        <v>2</v>
      </c>
      <c r="F203" s="233">
        <v>0</v>
      </c>
      <c r="G203" s="233">
        <v>0</v>
      </c>
      <c r="H203" s="233">
        <v>0</v>
      </c>
      <c r="I203" s="233">
        <v>0</v>
      </c>
      <c r="J203" s="233">
        <v>1</v>
      </c>
      <c r="K203" s="233">
        <v>0</v>
      </c>
    </row>
    <row r="204" spans="1:11" ht="15.75">
      <c r="A204" s="705"/>
      <c r="B204" s="569" t="s">
        <v>668</v>
      </c>
      <c r="C204" s="457">
        <v>11</v>
      </c>
      <c r="D204" s="457">
        <v>0</v>
      </c>
      <c r="E204" s="457">
        <v>7</v>
      </c>
      <c r="F204" s="457">
        <v>0</v>
      </c>
      <c r="G204" s="457">
        <v>9</v>
      </c>
      <c r="H204" s="457">
        <v>1</v>
      </c>
      <c r="I204" s="457">
        <v>6</v>
      </c>
      <c r="J204" s="457">
        <v>11</v>
      </c>
      <c r="K204" s="457">
        <v>8</v>
      </c>
    </row>
    <row r="205" spans="1:11" ht="31.5">
      <c r="A205" s="725" t="s">
        <v>185</v>
      </c>
      <c r="B205" s="547" t="s">
        <v>666</v>
      </c>
      <c r="C205" s="17"/>
      <c r="D205" s="498"/>
      <c r="E205" s="530"/>
      <c r="F205" s="530"/>
      <c r="G205" s="530"/>
      <c r="H205" s="530"/>
      <c r="I205" s="530"/>
      <c r="J205" s="62"/>
      <c r="K205" s="62"/>
    </row>
    <row r="206" spans="1:11" ht="47.25">
      <c r="A206" s="726"/>
      <c r="B206" s="547" t="s">
        <v>810</v>
      </c>
      <c r="C206" s="17">
        <v>2</v>
      </c>
      <c r="D206" s="498"/>
      <c r="E206" s="53"/>
      <c r="F206" s="53"/>
      <c r="G206" s="53">
        <v>2</v>
      </c>
      <c r="H206" s="53"/>
      <c r="I206" s="53">
        <v>1</v>
      </c>
      <c r="J206" s="233">
        <v>2</v>
      </c>
      <c r="K206" s="233"/>
    </row>
    <row r="207" spans="1:11" ht="15.75">
      <c r="A207" s="726"/>
      <c r="B207" s="200" t="s">
        <v>811</v>
      </c>
      <c r="C207" s="233">
        <v>1</v>
      </c>
      <c r="D207" s="233"/>
      <c r="E207" s="233"/>
      <c r="F207" s="233">
        <v>1</v>
      </c>
      <c r="G207" s="233">
        <v>1</v>
      </c>
      <c r="H207" s="233"/>
      <c r="I207" s="233">
        <v>1</v>
      </c>
      <c r="J207" s="233">
        <v>1</v>
      </c>
      <c r="K207" s="233"/>
    </row>
    <row r="208" spans="1:11" ht="15.75">
      <c r="A208" s="726"/>
      <c r="B208" s="200" t="s">
        <v>812</v>
      </c>
      <c r="C208" s="233">
        <v>1</v>
      </c>
      <c r="D208" s="233"/>
      <c r="E208" s="233"/>
      <c r="F208" s="233"/>
      <c r="G208" s="233">
        <v>1</v>
      </c>
      <c r="H208" s="233">
        <v>1</v>
      </c>
      <c r="I208" s="233">
        <v>1</v>
      </c>
      <c r="J208" s="233">
        <v>1</v>
      </c>
      <c r="K208" s="233"/>
    </row>
    <row r="209" spans="1:11" ht="31.5">
      <c r="A209" s="726"/>
      <c r="B209" s="200" t="s">
        <v>813</v>
      </c>
      <c r="C209" s="233">
        <v>1</v>
      </c>
      <c r="D209" s="233"/>
      <c r="E209" s="233"/>
      <c r="F209" s="233"/>
      <c r="G209" s="233">
        <v>1</v>
      </c>
      <c r="H209" s="233">
        <v>1</v>
      </c>
      <c r="I209" s="233">
        <v>1</v>
      </c>
      <c r="J209" s="233">
        <v>1</v>
      </c>
      <c r="K209" s="233"/>
    </row>
    <row r="210" spans="1:11" ht="31.5">
      <c r="A210" s="726"/>
      <c r="B210" s="547" t="s">
        <v>667</v>
      </c>
      <c r="C210" s="233"/>
      <c r="D210" s="233"/>
      <c r="E210" s="233"/>
      <c r="F210" s="233"/>
      <c r="G210" s="233"/>
      <c r="H210" s="233"/>
      <c r="I210" s="233"/>
      <c r="J210" s="233"/>
      <c r="K210" s="233"/>
    </row>
    <row r="211" spans="1:11" ht="157.5">
      <c r="A211" s="726"/>
      <c r="B211" s="200" t="s">
        <v>814</v>
      </c>
      <c r="C211" s="233">
        <v>1</v>
      </c>
      <c r="D211" s="233">
        <v>1</v>
      </c>
      <c r="E211" s="233"/>
      <c r="F211" s="233">
        <v>4</v>
      </c>
      <c r="G211" s="233">
        <v>13</v>
      </c>
      <c r="H211" s="233"/>
      <c r="I211" s="233">
        <v>1</v>
      </c>
      <c r="J211" s="233">
        <v>1</v>
      </c>
      <c r="K211" s="233"/>
    </row>
    <row r="212" spans="1:11" ht="78.75">
      <c r="A212" s="726"/>
      <c r="B212" s="226" t="s">
        <v>815</v>
      </c>
      <c r="C212" s="233">
        <v>1</v>
      </c>
      <c r="D212" s="233"/>
      <c r="E212" s="233"/>
      <c r="F212" s="233">
        <v>1</v>
      </c>
      <c r="G212" s="233">
        <v>9</v>
      </c>
      <c r="H212" s="233"/>
      <c r="I212" s="233">
        <v>1</v>
      </c>
      <c r="J212" s="233">
        <v>1</v>
      </c>
      <c r="K212" s="233"/>
    </row>
    <row r="213" spans="1:11" ht="31.5">
      <c r="A213" s="726"/>
      <c r="B213" s="200" t="s">
        <v>816</v>
      </c>
      <c r="C213" s="233">
        <v>1</v>
      </c>
      <c r="D213" s="233"/>
      <c r="E213" s="233"/>
      <c r="F213" s="233"/>
      <c r="G213" s="233">
        <v>5</v>
      </c>
      <c r="H213" s="233"/>
      <c r="I213" s="233">
        <v>1</v>
      </c>
      <c r="J213" s="233">
        <v>1</v>
      </c>
      <c r="K213" s="233"/>
    </row>
    <row r="214" spans="1:11" ht="78.75">
      <c r="A214" s="726"/>
      <c r="B214" s="226" t="s">
        <v>817</v>
      </c>
      <c r="C214" s="233">
        <v>1</v>
      </c>
      <c r="D214" s="233"/>
      <c r="E214" s="233"/>
      <c r="F214" s="233"/>
      <c r="G214" s="233">
        <v>9</v>
      </c>
      <c r="H214" s="233"/>
      <c r="I214" s="233">
        <v>1</v>
      </c>
      <c r="J214" s="233">
        <v>1</v>
      </c>
      <c r="K214" s="233"/>
    </row>
    <row r="215" spans="1:11" ht="94.5">
      <c r="A215" s="726"/>
      <c r="B215" s="200" t="s">
        <v>818</v>
      </c>
      <c r="C215" s="233">
        <v>1</v>
      </c>
      <c r="D215" s="233"/>
      <c r="E215" s="233"/>
      <c r="F215" s="233"/>
      <c r="G215" s="233">
        <v>6</v>
      </c>
      <c r="H215" s="233">
        <v>2</v>
      </c>
      <c r="I215" s="233">
        <v>1</v>
      </c>
      <c r="J215" s="233">
        <v>1</v>
      </c>
      <c r="K215" s="233"/>
    </row>
    <row r="216" spans="1:11" ht="47.25">
      <c r="A216" s="726"/>
      <c r="B216" s="200" t="s">
        <v>819</v>
      </c>
      <c r="C216" s="233">
        <v>1</v>
      </c>
      <c r="D216" s="233"/>
      <c r="E216" s="233"/>
      <c r="F216" s="233"/>
      <c r="G216" s="233">
        <v>1</v>
      </c>
      <c r="H216" s="233">
        <v>1</v>
      </c>
      <c r="I216" s="233">
        <v>1</v>
      </c>
      <c r="J216" s="233">
        <v>1</v>
      </c>
      <c r="K216" s="233"/>
    </row>
    <row r="217" spans="1:11" ht="78.75">
      <c r="A217" s="726"/>
      <c r="B217" s="200" t="s">
        <v>820</v>
      </c>
      <c r="C217" s="233">
        <v>1</v>
      </c>
      <c r="D217" s="233"/>
      <c r="E217" s="233"/>
      <c r="F217" s="233">
        <v>1</v>
      </c>
      <c r="G217" s="233">
        <v>1</v>
      </c>
      <c r="H217" s="233"/>
      <c r="I217" s="233">
        <v>1</v>
      </c>
      <c r="J217" s="233">
        <v>1</v>
      </c>
      <c r="K217" s="233"/>
    </row>
    <row r="218" spans="1:11" ht="63">
      <c r="A218" s="726"/>
      <c r="B218" s="200" t="s">
        <v>821</v>
      </c>
      <c r="C218" s="233">
        <v>1</v>
      </c>
      <c r="D218" s="233"/>
      <c r="E218" s="233"/>
      <c r="F218" s="233">
        <v>1</v>
      </c>
      <c r="G218" s="233">
        <v>1</v>
      </c>
      <c r="H218" s="233">
        <v>1</v>
      </c>
      <c r="I218" s="233">
        <v>1</v>
      </c>
      <c r="J218" s="233">
        <v>1</v>
      </c>
      <c r="K218" s="233"/>
    </row>
    <row r="219" spans="1:11" ht="47.25">
      <c r="A219" s="726"/>
      <c r="B219" s="200" t="s">
        <v>822</v>
      </c>
      <c r="C219" s="233">
        <v>1</v>
      </c>
      <c r="D219" s="233"/>
      <c r="E219" s="233"/>
      <c r="F219" s="233">
        <v>1</v>
      </c>
      <c r="G219" s="233">
        <v>1</v>
      </c>
      <c r="H219" s="233"/>
      <c r="I219" s="233">
        <v>1</v>
      </c>
      <c r="J219" s="233">
        <v>1</v>
      </c>
      <c r="K219" s="233"/>
    </row>
    <row r="220" spans="1:11" ht="94.5">
      <c r="A220" s="726"/>
      <c r="B220" s="200" t="s">
        <v>823</v>
      </c>
      <c r="C220" s="233">
        <v>1</v>
      </c>
      <c r="D220" s="233"/>
      <c r="E220" s="233"/>
      <c r="F220" s="233">
        <v>1</v>
      </c>
      <c r="G220" s="233">
        <v>7</v>
      </c>
      <c r="H220" s="233"/>
      <c r="I220" s="233">
        <v>1</v>
      </c>
      <c r="J220" s="233">
        <v>1</v>
      </c>
      <c r="K220" s="233">
        <v>1</v>
      </c>
    </row>
    <row r="221" spans="1:11" ht="78.75">
      <c r="A221" s="726"/>
      <c r="B221" s="200" t="s">
        <v>824</v>
      </c>
      <c r="C221" s="233">
        <v>1</v>
      </c>
      <c r="D221" s="233"/>
      <c r="E221" s="233"/>
      <c r="F221" s="233"/>
      <c r="G221" s="233">
        <v>5</v>
      </c>
      <c r="H221" s="233"/>
      <c r="I221" s="233"/>
      <c r="J221" s="233">
        <v>1</v>
      </c>
      <c r="K221" s="233"/>
    </row>
    <row r="222" spans="1:11" ht="47.25">
      <c r="A222" s="726"/>
      <c r="B222" s="200" t="s">
        <v>825</v>
      </c>
      <c r="C222" s="233">
        <v>1</v>
      </c>
      <c r="D222" s="233"/>
      <c r="E222" s="233"/>
      <c r="F222" s="233"/>
      <c r="G222" s="233">
        <v>1</v>
      </c>
      <c r="H222" s="233"/>
      <c r="I222" s="233">
        <v>1</v>
      </c>
      <c r="J222" s="233">
        <v>1</v>
      </c>
      <c r="K222" s="233"/>
    </row>
    <row r="223" spans="1:11" ht="31.5">
      <c r="A223" s="726"/>
      <c r="B223" s="200" t="s">
        <v>826</v>
      </c>
      <c r="C223" s="233">
        <v>1</v>
      </c>
      <c r="D223" s="233"/>
      <c r="E223" s="233"/>
      <c r="F223" s="233"/>
      <c r="G223" s="233">
        <v>1</v>
      </c>
      <c r="H223" s="233"/>
      <c r="I223" s="233">
        <v>1</v>
      </c>
      <c r="J223" s="233">
        <v>1</v>
      </c>
      <c r="K223" s="233"/>
    </row>
    <row r="224" spans="1:11" ht="15.75">
      <c r="A224" s="726"/>
      <c r="B224" s="200" t="s">
        <v>827</v>
      </c>
      <c r="C224" s="233">
        <v>1</v>
      </c>
      <c r="D224" s="233"/>
      <c r="E224" s="233"/>
      <c r="F224" s="233"/>
      <c r="G224" s="233"/>
      <c r="H224" s="233"/>
      <c r="I224" s="233">
        <v>1</v>
      </c>
      <c r="J224" s="233">
        <v>1</v>
      </c>
      <c r="K224" s="233"/>
    </row>
    <row r="225" spans="1:11" ht="47.25">
      <c r="A225" s="726"/>
      <c r="B225" s="200" t="s">
        <v>828</v>
      </c>
      <c r="C225" s="233">
        <v>1</v>
      </c>
      <c r="D225" s="233"/>
      <c r="E225" s="233"/>
      <c r="F225" s="233"/>
      <c r="G225" s="233">
        <v>1</v>
      </c>
      <c r="H225" s="233">
        <v>1</v>
      </c>
      <c r="I225" s="233">
        <v>1</v>
      </c>
      <c r="J225" s="233">
        <v>1</v>
      </c>
      <c r="K225" s="233"/>
    </row>
    <row r="226" spans="1:11" ht="15.75">
      <c r="A226" s="727"/>
      <c r="B226" s="556" t="s">
        <v>668</v>
      </c>
      <c r="C226" s="457">
        <v>20</v>
      </c>
      <c r="D226" s="457">
        <v>1</v>
      </c>
      <c r="E226" s="457"/>
      <c r="F226" s="457">
        <v>10</v>
      </c>
      <c r="G226" s="457">
        <v>66</v>
      </c>
      <c r="H226" s="457">
        <v>7</v>
      </c>
      <c r="I226" s="457">
        <v>18</v>
      </c>
      <c r="J226" s="457">
        <v>20</v>
      </c>
      <c r="K226" s="457"/>
    </row>
    <row r="227" spans="1:11" ht="47.25">
      <c r="A227" s="200" t="s">
        <v>265</v>
      </c>
      <c r="B227" s="547" t="s">
        <v>829</v>
      </c>
      <c r="C227" s="17">
        <v>1</v>
      </c>
      <c r="D227" s="17">
        <v>1</v>
      </c>
      <c r="E227" s="53" t="s">
        <v>118</v>
      </c>
      <c r="F227" s="53">
        <v>1</v>
      </c>
      <c r="G227" s="53">
        <v>1</v>
      </c>
      <c r="H227" s="53" t="s">
        <v>118</v>
      </c>
      <c r="I227" s="53">
        <v>1</v>
      </c>
      <c r="J227" s="233">
        <v>8</v>
      </c>
      <c r="K227" s="233">
        <v>8</v>
      </c>
    </row>
    <row r="228" spans="1:11" ht="31.5">
      <c r="A228" s="725" t="s">
        <v>266</v>
      </c>
      <c r="B228" s="559" t="s">
        <v>666</v>
      </c>
      <c r="C228" s="17"/>
      <c r="D228" s="498"/>
      <c r="E228" s="456"/>
      <c r="F228" s="456"/>
      <c r="G228" s="456"/>
      <c r="H228" s="517"/>
      <c r="I228" s="517"/>
      <c r="J228" s="11"/>
      <c r="K228" s="11"/>
    </row>
    <row r="229" spans="1:11" ht="15.75">
      <c r="A229" s="726"/>
      <c r="B229" s="560" t="s">
        <v>720</v>
      </c>
      <c r="C229" s="233">
        <v>1</v>
      </c>
      <c r="D229" s="233">
        <v>0</v>
      </c>
      <c r="E229" s="233">
        <v>1</v>
      </c>
      <c r="F229" s="233">
        <v>1</v>
      </c>
      <c r="G229" s="233">
        <v>0</v>
      </c>
      <c r="H229" s="233">
        <v>0</v>
      </c>
      <c r="I229" s="233">
        <v>0</v>
      </c>
      <c r="J229" s="233">
        <v>1</v>
      </c>
      <c r="K229" s="233">
        <v>0</v>
      </c>
    </row>
    <row r="230" spans="1:11" ht="47.25">
      <c r="A230" s="726"/>
      <c r="B230" s="552" t="s">
        <v>830</v>
      </c>
      <c r="C230" s="499">
        <v>1</v>
      </c>
      <c r="D230" s="233">
        <v>0</v>
      </c>
      <c r="E230" s="233">
        <v>1</v>
      </c>
      <c r="F230" s="233">
        <v>1</v>
      </c>
      <c r="G230" s="233">
        <v>0</v>
      </c>
      <c r="H230" s="233">
        <v>0</v>
      </c>
      <c r="I230" s="233">
        <v>0</v>
      </c>
      <c r="J230" s="233">
        <v>1</v>
      </c>
      <c r="K230" s="233">
        <v>0</v>
      </c>
    </row>
    <row r="231" spans="1:11" ht="31.5">
      <c r="A231" s="726"/>
      <c r="B231" s="552" t="s">
        <v>831</v>
      </c>
      <c r="C231" s="233">
        <v>1</v>
      </c>
      <c r="D231" s="233">
        <v>0</v>
      </c>
      <c r="E231" s="233">
        <v>1</v>
      </c>
      <c r="F231" s="233">
        <v>1</v>
      </c>
      <c r="G231" s="233">
        <v>0</v>
      </c>
      <c r="H231" s="233">
        <v>0</v>
      </c>
      <c r="I231" s="233">
        <v>0</v>
      </c>
      <c r="J231" s="233">
        <v>1</v>
      </c>
      <c r="K231" s="233">
        <v>0</v>
      </c>
    </row>
    <row r="232" spans="1:11" ht="63">
      <c r="A232" s="726"/>
      <c r="B232" s="561" t="s">
        <v>832</v>
      </c>
      <c r="C232" s="233"/>
      <c r="D232" s="233"/>
      <c r="E232" s="233"/>
      <c r="F232" s="233"/>
      <c r="G232" s="233"/>
      <c r="H232" s="233"/>
      <c r="I232" s="233"/>
      <c r="J232" s="233"/>
      <c r="K232" s="233"/>
    </row>
    <row r="233" spans="1:11" ht="15.75">
      <c r="A233" s="726"/>
      <c r="B233" s="560" t="s">
        <v>833</v>
      </c>
      <c r="C233" s="233">
        <v>1</v>
      </c>
      <c r="D233" s="233">
        <v>0</v>
      </c>
      <c r="E233" s="233">
        <v>1</v>
      </c>
      <c r="F233" s="233">
        <v>1</v>
      </c>
      <c r="G233" s="233">
        <v>0</v>
      </c>
      <c r="H233" s="233">
        <v>0</v>
      </c>
      <c r="I233" s="233">
        <v>0</v>
      </c>
      <c r="J233" s="233">
        <v>1</v>
      </c>
      <c r="K233" s="233">
        <v>0</v>
      </c>
    </row>
    <row r="234" spans="1:11" ht="31.5">
      <c r="A234" s="726"/>
      <c r="B234" s="562" t="s">
        <v>834</v>
      </c>
      <c r="C234" s="233">
        <v>1</v>
      </c>
      <c r="D234" s="233">
        <v>0</v>
      </c>
      <c r="E234" s="233">
        <v>1</v>
      </c>
      <c r="F234" s="233">
        <v>1</v>
      </c>
      <c r="G234" s="233">
        <v>0</v>
      </c>
      <c r="H234" s="233">
        <v>0</v>
      </c>
      <c r="I234" s="233">
        <v>0</v>
      </c>
      <c r="J234" s="233">
        <v>1</v>
      </c>
      <c r="K234" s="233">
        <v>0</v>
      </c>
    </row>
    <row r="235" spans="1:11" ht="31.5">
      <c r="A235" s="726"/>
      <c r="B235" s="563" t="s">
        <v>667</v>
      </c>
      <c r="C235" s="6"/>
      <c r="D235" s="6"/>
      <c r="E235" s="6"/>
      <c r="F235" s="6"/>
      <c r="G235" s="6"/>
      <c r="H235" s="11"/>
      <c r="I235" s="11"/>
      <c r="J235" s="11"/>
      <c r="K235" s="11"/>
    </row>
    <row r="236" spans="1:11" ht="31.5">
      <c r="A236" s="726"/>
      <c r="B236" s="552" t="s">
        <v>835</v>
      </c>
      <c r="C236" s="499">
        <v>1</v>
      </c>
      <c r="D236" s="233">
        <v>0</v>
      </c>
      <c r="E236" s="233">
        <v>1</v>
      </c>
      <c r="F236" s="233">
        <v>1</v>
      </c>
      <c r="G236" s="233">
        <v>0</v>
      </c>
      <c r="H236" s="233">
        <v>0</v>
      </c>
      <c r="I236" s="233">
        <v>0</v>
      </c>
      <c r="J236" s="233">
        <v>1</v>
      </c>
      <c r="K236" s="233">
        <v>0</v>
      </c>
    </row>
    <row r="237" spans="1:11" ht="63">
      <c r="A237" s="726"/>
      <c r="B237" s="564" t="s">
        <v>872</v>
      </c>
      <c r="C237" s="233">
        <v>1</v>
      </c>
      <c r="D237" s="233">
        <v>0</v>
      </c>
      <c r="E237" s="233">
        <v>1</v>
      </c>
      <c r="F237" s="233">
        <v>1</v>
      </c>
      <c r="G237" s="233">
        <v>0</v>
      </c>
      <c r="H237" s="233">
        <v>0</v>
      </c>
      <c r="I237" s="233">
        <v>0</v>
      </c>
      <c r="J237" s="233">
        <v>1</v>
      </c>
      <c r="K237" s="233">
        <v>0</v>
      </c>
    </row>
    <row r="238" spans="1:11" ht="47.25">
      <c r="A238" s="726"/>
      <c r="B238" s="548" t="s">
        <v>836</v>
      </c>
      <c r="C238" s="233">
        <v>1</v>
      </c>
      <c r="D238" s="233">
        <v>0</v>
      </c>
      <c r="E238" s="233">
        <v>1</v>
      </c>
      <c r="F238" s="233">
        <v>1</v>
      </c>
      <c r="G238" s="233">
        <v>0</v>
      </c>
      <c r="H238" s="233">
        <v>0</v>
      </c>
      <c r="I238" s="233">
        <v>0</v>
      </c>
      <c r="J238" s="233">
        <v>1</v>
      </c>
      <c r="K238" s="233">
        <v>0</v>
      </c>
    </row>
    <row r="239" spans="1:11" ht="15.75">
      <c r="A239" s="726"/>
      <c r="B239" s="552" t="s">
        <v>837</v>
      </c>
      <c r="C239" s="499">
        <v>1</v>
      </c>
      <c r="D239" s="233">
        <v>0</v>
      </c>
      <c r="E239" s="233">
        <v>1</v>
      </c>
      <c r="F239" s="233">
        <v>1</v>
      </c>
      <c r="G239" s="233">
        <v>0</v>
      </c>
      <c r="H239" s="233">
        <v>0</v>
      </c>
      <c r="I239" s="233">
        <v>0</v>
      </c>
      <c r="J239" s="233">
        <v>1</v>
      </c>
      <c r="K239" s="233">
        <v>0</v>
      </c>
    </row>
    <row r="240" spans="1:11" ht="15.75">
      <c r="A240" s="726"/>
      <c r="B240" s="565" t="s">
        <v>838</v>
      </c>
      <c r="C240" s="499">
        <v>1</v>
      </c>
      <c r="D240" s="233">
        <v>0</v>
      </c>
      <c r="E240" s="233">
        <v>1</v>
      </c>
      <c r="F240" s="233">
        <v>1</v>
      </c>
      <c r="G240" s="233">
        <v>0</v>
      </c>
      <c r="H240" s="233">
        <v>0</v>
      </c>
      <c r="I240" s="233">
        <v>0</v>
      </c>
      <c r="J240" s="233">
        <v>1</v>
      </c>
      <c r="K240" s="233">
        <v>0</v>
      </c>
    </row>
    <row r="241" spans="1:11" ht="47.25">
      <c r="A241" s="726"/>
      <c r="B241" s="553" t="s">
        <v>839</v>
      </c>
      <c r="C241" s="499">
        <v>1</v>
      </c>
      <c r="D241" s="233">
        <v>0</v>
      </c>
      <c r="E241" s="233">
        <v>1</v>
      </c>
      <c r="F241" s="233">
        <v>1</v>
      </c>
      <c r="G241" s="233">
        <v>0</v>
      </c>
      <c r="H241" s="233">
        <v>1</v>
      </c>
      <c r="I241" s="233">
        <v>0</v>
      </c>
      <c r="J241" s="233">
        <v>1</v>
      </c>
      <c r="K241" s="233">
        <v>0</v>
      </c>
    </row>
    <row r="242" spans="1:11" ht="47.25">
      <c r="A242" s="726"/>
      <c r="B242" s="562" t="s">
        <v>840</v>
      </c>
      <c r="C242" s="499">
        <v>1</v>
      </c>
      <c r="D242" s="233">
        <v>0</v>
      </c>
      <c r="E242" s="233">
        <v>1</v>
      </c>
      <c r="F242" s="233">
        <v>1</v>
      </c>
      <c r="G242" s="233">
        <v>0</v>
      </c>
      <c r="H242" s="233">
        <v>0</v>
      </c>
      <c r="I242" s="233">
        <v>0</v>
      </c>
      <c r="J242" s="233">
        <v>1</v>
      </c>
      <c r="K242" s="233">
        <v>0</v>
      </c>
    </row>
    <row r="243" spans="1:11" ht="63">
      <c r="A243" s="726"/>
      <c r="B243" s="554" t="s">
        <v>841</v>
      </c>
      <c r="C243" s="499">
        <v>1</v>
      </c>
      <c r="D243" s="233">
        <v>0</v>
      </c>
      <c r="E243" s="233">
        <v>1</v>
      </c>
      <c r="F243" s="233">
        <v>1</v>
      </c>
      <c r="G243" s="233">
        <v>0</v>
      </c>
      <c r="H243" s="233">
        <v>1</v>
      </c>
      <c r="I243" s="233">
        <v>0</v>
      </c>
      <c r="J243" s="233">
        <v>1</v>
      </c>
      <c r="K243" s="233">
        <v>0</v>
      </c>
    </row>
    <row r="244" spans="1:11" ht="47.25">
      <c r="A244" s="726"/>
      <c r="B244" s="553" t="s">
        <v>842</v>
      </c>
      <c r="C244" s="499">
        <v>1</v>
      </c>
      <c r="D244" s="233">
        <v>0</v>
      </c>
      <c r="E244" s="233">
        <v>1</v>
      </c>
      <c r="F244" s="233">
        <v>1</v>
      </c>
      <c r="G244" s="233">
        <v>0</v>
      </c>
      <c r="H244" s="233">
        <v>0</v>
      </c>
      <c r="I244" s="233">
        <v>0</v>
      </c>
      <c r="J244" s="233">
        <v>1</v>
      </c>
      <c r="K244" s="233">
        <v>0</v>
      </c>
    </row>
    <row r="245" spans="1:11" ht="31.5">
      <c r="A245" s="726"/>
      <c r="B245" s="566" t="s">
        <v>843</v>
      </c>
      <c r="C245" s="499">
        <v>1</v>
      </c>
      <c r="D245" s="233">
        <v>0</v>
      </c>
      <c r="E245" s="233">
        <v>1</v>
      </c>
      <c r="F245" s="233">
        <v>1</v>
      </c>
      <c r="G245" s="233">
        <v>0</v>
      </c>
      <c r="H245" s="233">
        <v>0</v>
      </c>
      <c r="I245" s="233">
        <v>0</v>
      </c>
      <c r="J245" s="233">
        <v>1</v>
      </c>
      <c r="K245" s="233">
        <v>0</v>
      </c>
    </row>
    <row r="246" spans="1:11" ht="15.75">
      <c r="A246" s="726"/>
      <c r="B246" s="487" t="s">
        <v>844</v>
      </c>
      <c r="C246" s="499">
        <v>0</v>
      </c>
      <c r="D246" s="233">
        <v>0</v>
      </c>
      <c r="E246" s="233">
        <v>1</v>
      </c>
      <c r="F246" s="233">
        <v>1</v>
      </c>
      <c r="G246" s="233">
        <v>0</v>
      </c>
      <c r="H246" s="233">
        <v>0</v>
      </c>
      <c r="I246" s="233">
        <v>0</v>
      </c>
      <c r="J246" s="233">
        <v>0</v>
      </c>
      <c r="K246" s="233">
        <v>0</v>
      </c>
    </row>
    <row r="247" spans="1:11" ht="15.75">
      <c r="A247" s="727"/>
      <c r="B247" s="568" t="s">
        <v>668</v>
      </c>
      <c r="C247" s="457">
        <v>15</v>
      </c>
      <c r="D247" s="457">
        <v>0</v>
      </c>
      <c r="E247" s="457">
        <v>16</v>
      </c>
      <c r="F247" s="457">
        <v>16</v>
      </c>
      <c r="G247" s="457">
        <v>0</v>
      </c>
      <c r="H247" s="457">
        <v>0</v>
      </c>
      <c r="I247" s="457">
        <v>0</v>
      </c>
      <c r="J247" s="457">
        <v>15</v>
      </c>
      <c r="K247" s="457">
        <v>0</v>
      </c>
    </row>
    <row r="248" spans="1:11" ht="31.5">
      <c r="A248" s="703" t="s">
        <v>294</v>
      </c>
      <c r="B248" s="547" t="s">
        <v>845</v>
      </c>
      <c r="C248" s="17">
        <v>1</v>
      </c>
      <c r="D248" s="498">
        <v>0</v>
      </c>
      <c r="E248" s="53">
        <v>0</v>
      </c>
      <c r="F248" s="53">
        <v>0</v>
      </c>
      <c r="G248" s="53">
        <v>0</v>
      </c>
      <c r="H248" s="53">
        <v>0</v>
      </c>
      <c r="I248" s="53">
        <v>0</v>
      </c>
      <c r="J248" s="233">
        <v>1</v>
      </c>
      <c r="K248" s="233">
        <v>0</v>
      </c>
    </row>
    <row r="249" spans="1:11" ht="47.25">
      <c r="A249" s="704"/>
      <c r="B249" s="547" t="s">
        <v>846</v>
      </c>
      <c r="C249" s="17">
        <v>1</v>
      </c>
      <c r="D249" s="498">
        <v>0</v>
      </c>
      <c r="E249" s="53">
        <v>0</v>
      </c>
      <c r="F249" s="53">
        <v>0</v>
      </c>
      <c r="G249" s="53">
        <v>0</v>
      </c>
      <c r="H249" s="53">
        <v>0</v>
      </c>
      <c r="I249" s="53">
        <v>0</v>
      </c>
      <c r="J249" s="233">
        <v>1</v>
      </c>
      <c r="K249" s="233">
        <v>0</v>
      </c>
    </row>
    <row r="250" spans="1:11" ht="31.5">
      <c r="A250" s="704"/>
      <c r="B250" s="200" t="s">
        <v>847</v>
      </c>
      <c r="C250" s="233">
        <v>1</v>
      </c>
      <c r="D250" s="498">
        <v>0</v>
      </c>
      <c r="E250" s="53">
        <v>0</v>
      </c>
      <c r="F250" s="53">
        <v>0</v>
      </c>
      <c r="G250" s="53">
        <v>0</v>
      </c>
      <c r="H250" s="53">
        <v>0</v>
      </c>
      <c r="I250" s="53">
        <v>0</v>
      </c>
      <c r="J250" s="233">
        <v>1</v>
      </c>
      <c r="K250" s="233">
        <v>0</v>
      </c>
    </row>
    <row r="251" spans="1:11" ht="31.5">
      <c r="A251" s="704"/>
      <c r="B251" s="547" t="s">
        <v>848</v>
      </c>
      <c r="C251" s="233">
        <v>1</v>
      </c>
      <c r="D251" s="498">
        <v>0</v>
      </c>
      <c r="E251" s="53">
        <v>0</v>
      </c>
      <c r="F251" s="53">
        <v>0</v>
      </c>
      <c r="G251" s="53">
        <v>0</v>
      </c>
      <c r="H251" s="53">
        <v>0</v>
      </c>
      <c r="I251" s="53">
        <v>0</v>
      </c>
      <c r="J251" s="233">
        <v>1</v>
      </c>
      <c r="K251" s="233">
        <v>0</v>
      </c>
    </row>
    <row r="252" spans="1:11" ht="47.25">
      <c r="A252" s="704"/>
      <c r="B252" s="200" t="s">
        <v>849</v>
      </c>
      <c r="C252" s="233">
        <v>1</v>
      </c>
      <c r="D252" s="498">
        <v>0</v>
      </c>
      <c r="E252" s="53">
        <v>0</v>
      </c>
      <c r="F252" s="53">
        <v>0</v>
      </c>
      <c r="G252" s="53">
        <v>0</v>
      </c>
      <c r="H252" s="53">
        <v>0</v>
      </c>
      <c r="I252" s="53">
        <v>0</v>
      </c>
      <c r="J252" s="233">
        <v>1</v>
      </c>
      <c r="K252" s="233">
        <v>0</v>
      </c>
    </row>
    <row r="253" spans="1:11" ht="31.5">
      <c r="A253" s="704"/>
      <c r="B253" s="200" t="s">
        <v>850</v>
      </c>
      <c r="C253" s="233">
        <v>1</v>
      </c>
      <c r="D253" s="498">
        <v>0</v>
      </c>
      <c r="E253" s="53">
        <v>0</v>
      </c>
      <c r="F253" s="53">
        <v>0</v>
      </c>
      <c r="G253" s="53">
        <v>0</v>
      </c>
      <c r="H253" s="53">
        <v>0</v>
      </c>
      <c r="I253" s="53">
        <v>0</v>
      </c>
      <c r="J253" s="233">
        <v>1</v>
      </c>
      <c r="K253" s="233">
        <v>0</v>
      </c>
    </row>
    <row r="254" spans="1:11" ht="47.25">
      <c r="A254" s="704"/>
      <c r="B254" s="200" t="s">
        <v>851</v>
      </c>
      <c r="C254" s="233">
        <v>1</v>
      </c>
      <c r="D254" s="498">
        <v>0</v>
      </c>
      <c r="E254" s="53">
        <v>1</v>
      </c>
      <c r="F254" s="53">
        <v>0</v>
      </c>
      <c r="G254" s="53">
        <v>1</v>
      </c>
      <c r="H254" s="53">
        <v>0</v>
      </c>
      <c r="I254" s="53">
        <v>0</v>
      </c>
      <c r="J254" s="233">
        <v>1</v>
      </c>
      <c r="K254" s="233">
        <v>0</v>
      </c>
    </row>
    <row r="255" spans="1:11" ht="63">
      <c r="A255" s="704"/>
      <c r="B255" s="200" t="s">
        <v>852</v>
      </c>
      <c r="C255" s="233">
        <v>1</v>
      </c>
      <c r="D255" s="498">
        <v>0</v>
      </c>
      <c r="E255" s="53">
        <v>0</v>
      </c>
      <c r="F255" s="53">
        <v>0</v>
      </c>
      <c r="G255" s="53">
        <v>0</v>
      </c>
      <c r="H255" s="53">
        <v>0</v>
      </c>
      <c r="I255" s="53">
        <v>0</v>
      </c>
      <c r="J255" s="233">
        <v>1</v>
      </c>
      <c r="K255" s="233">
        <v>0</v>
      </c>
    </row>
    <row r="256" spans="1:11" ht="63">
      <c r="A256" s="704"/>
      <c r="B256" s="200" t="s">
        <v>853</v>
      </c>
      <c r="C256" s="233">
        <v>1</v>
      </c>
      <c r="D256" s="498">
        <v>0</v>
      </c>
      <c r="E256" s="53">
        <v>0</v>
      </c>
      <c r="F256" s="53">
        <v>0</v>
      </c>
      <c r="G256" s="53">
        <v>0</v>
      </c>
      <c r="H256" s="53">
        <v>0</v>
      </c>
      <c r="I256" s="53">
        <v>0</v>
      </c>
      <c r="J256" s="233">
        <v>1</v>
      </c>
      <c r="K256" s="233">
        <v>0</v>
      </c>
    </row>
    <row r="257" spans="1:11" ht="47.25">
      <c r="A257" s="704"/>
      <c r="B257" s="200" t="s">
        <v>854</v>
      </c>
      <c r="C257" s="233">
        <v>1</v>
      </c>
      <c r="D257" s="498">
        <v>0</v>
      </c>
      <c r="E257" s="53">
        <v>0</v>
      </c>
      <c r="F257" s="53">
        <v>0</v>
      </c>
      <c r="G257" s="53">
        <v>0</v>
      </c>
      <c r="H257" s="53">
        <v>0</v>
      </c>
      <c r="I257" s="53">
        <v>0</v>
      </c>
      <c r="J257" s="233">
        <v>1</v>
      </c>
      <c r="K257" s="233">
        <v>0</v>
      </c>
    </row>
    <row r="258" spans="1:11" ht="31.5">
      <c r="A258" s="704"/>
      <c r="B258" s="200" t="s">
        <v>855</v>
      </c>
      <c r="C258" s="233">
        <v>1</v>
      </c>
      <c r="D258" s="498">
        <v>0</v>
      </c>
      <c r="E258" s="53">
        <v>0</v>
      </c>
      <c r="F258" s="53">
        <v>0</v>
      </c>
      <c r="G258" s="53">
        <v>1</v>
      </c>
      <c r="H258" s="53">
        <v>0</v>
      </c>
      <c r="I258" s="53">
        <v>0</v>
      </c>
      <c r="J258" s="233">
        <v>1</v>
      </c>
      <c r="K258" s="233">
        <v>0</v>
      </c>
    </row>
    <row r="259" spans="1:11" ht="63">
      <c r="A259" s="704"/>
      <c r="B259" s="200" t="s">
        <v>856</v>
      </c>
      <c r="C259" s="233">
        <v>1</v>
      </c>
      <c r="D259" s="498">
        <v>0</v>
      </c>
      <c r="E259" s="53">
        <v>0</v>
      </c>
      <c r="F259" s="53">
        <v>0</v>
      </c>
      <c r="G259" s="53">
        <v>0</v>
      </c>
      <c r="H259" s="53">
        <v>0</v>
      </c>
      <c r="I259" s="53">
        <v>0</v>
      </c>
      <c r="J259" s="233">
        <v>1</v>
      </c>
      <c r="K259" s="233">
        <v>0</v>
      </c>
    </row>
    <row r="260" spans="1:11" ht="47.25">
      <c r="A260" s="704"/>
      <c r="B260" s="200" t="s">
        <v>857</v>
      </c>
      <c r="C260" s="233">
        <v>2</v>
      </c>
      <c r="D260" s="498">
        <v>0</v>
      </c>
      <c r="E260" s="53">
        <v>0</v>
      </c>
      <c r="F260" s="53">
        <v>0</v>
      </c>
      <c r="G260" s="53">
        <v>0</v>
      </c>
      <c r="H260" s="53">
        <v>0</v>
      </c>
      <c r="I260" s="53">
        <v>0</v>
      </c>
      <c r="J260" s="233">
        <v>1</v>
      </c>
      <c r="K260" s="233">
        <v>0</v>
      </c>
    </row>
    <row r="261" spans="1:11" ht="31.5">
      <c r="A261" s="704"/>
      <c r="B261" s="200" t="s">
        <v>858</v>
      </c>
      <c r="C261" s="233">
        <v>1</v>
      </c>
      <c r="D261" s="498">
        <v>0</v>
      </c>
      <c r="E261" s="53">
        <v>0</v>
      </c>
      <c r="F261" s="53">
        <v>0</v>
      </c>
      <c r="G261" s="53">
        <v>1</v>
      </c>
      <c r="H261" s="53">
        <v>0</v>
      </c>
      <c r="I261" s="53">
        <v>0</v>
      </c>
      <c r="J261" s="233">
        <v>1</v>
      </c>
      <c r="K261" s="233">
        <v>0</v>
      </c>
    </row>
    <row r="262" spans="1:11" ht="78.75">
      <c r="A262" s="704"/>
      <c r="B262" s="200" t="s">
        <v>859</v>
      </c>
      <c r="C262" s="233">
        <v>1</v>
      </c>
      <c r="D262" s="498">
        <v>0</v>
      </c>
      <c r="E262" s="53">
        <v>0</v>
      </c>
      <c r="F262" s="53">
        <v>0</v>
      </c>
      <c r="G262" s="53">
        <v>0</v>
      </c>
      <c r="H262" s="53">
        <v>0</v>
      </c>
      <c r="I262" s="53">
        <v>0</v>
      </c>
      <c r="J262" s="233">
        <v>1</v>
      </c>
      <c r="K262" s="233">
        <v>0</v>
      </c>
    </row>
    <row r="263" spans="1:11" ht="15.75">
      <c r="A263" s="704"/>
      <c r="B263" s="65" t="s">
        <v>860</v>
      </c>
      <c r="C263" s="111">
        <v>1</v>
      </c>
      <c r="D263" s="233">
        <v>0</v>
      </c>
      <c r="E263" s="53">
        <v>0</v>
      </c>
      <c r="F263" s="53">
        <v>0</v>
      </c>
      <c r="G263" s="53">
        <v>0</v>
      </c>
      <c r="H263" s="53">
        <v>0</v>
      </c>
      <c r="I263" s="53">
        <v>0</v>
      </c>
      <c r="J263" s="233">
        <v>1</v>
      </c>
      <c r="K263" s="233">
        <v>0</v>
      </c>
    </row>
    <row r="264" spans="1:11" ht="15.75">
      <c r="A264" s="885" t="s">
        <v>668</v>
      </c>
      <c r="B264" s="886"/>
      <c r="C264" s="550">
        <f aca="true" t="shared" si="12" ref="C264:K264">SUM(C248:C263)</f>
        <v>17</v>
      </c>
      <c r="D264" s="550">
        <f t="shared" si="12"/>
        <v>0</v>
      </c>
      <c r="E264" s="550">
        <f t="shared" si="12"/>
        <v>1</v>
      </c>
      <c r="F264" s="550">
        <f t="shared" si="12"/>
        <v>0</v>
      </c>
      <c r="G264" s="550">
        <f t="shared" si="12"/>
        <v>3</v>
      </c>
      <c r="H264" s="550">
        <f t="shared" si="12"/>
        <v>0</v>
      </c>
      <c r="I264" s="550">
        <f t="shared" si="12"/>
        <v>0</v>
      </c>
      <c r="J264" s="550">
        <f t="shared" si="12"/>
        <v>16</v>
      </c>
      <c r="K264" s="550">
        <f t="shared" si="12"/>
        <v>0</v>
      </c>
    </row>
    <row r="265" spans="1:11" ht="31.5">
      <c r="A265" s="703" t="s">
        <v>267</v>
      </c>
      <c r="B265" s="547" t="s">
        <v>666</v>
      </c>
      <c r="C265" s="17"/>
      <c r="D265" s="498"/>
      <c r="E265" s="530"/>
      <c r="F265" s="530"/>
      <c r="G265" s="530"/>
      <c r="H265" s="530"/>
      <c r="I265" s="530"/>
      <c r="J265" s="62"/>
      <c r="K265" s="62"/>
    </row>
    <row r="266" spans="1:11" ht="47.25">
      <c r="A266" s="704"/>
      <c r="B266" s="547" t="s">
        <v>861</v>
      </c>
      <c r="C266" s="17">
        <v>1</v>
      </c>
      <c r="D266" s="498">
        <v>0</v>
      </c>
      <c r="E266" s="53">
        <v>0</v>
      </c>
      <c r="F266" s="53">
        <v>0</v>
      </c>
      <c r="G266" s="53">
        <v>1</v>
      </c>
      <c r="H266" s="53">
        <v>0</v>
      </c>
      <c r="I266" s="53">
        <v>1</v>
      </c>
      <c r="J266" s="233">
        <v>1</v>
      </c>
      <c r="K266" s="233">
        <v>0</v>
      </c>
    </row>
    <row r="267" spans="1:11" ht="31.5">
      <c r="A267" s="704"/>
      <c r="B267" s="547" t="s">
        <v>667</v>
      </c>
      <c r="C267" s="233"/>
      <c r="D267" s="233"/>
      <c r="E267" s="233"/>
      <c r="F267" s="233"/>
      <c r="G267" s="233"/>
      <c r="H267" s="233"/>
      <c r="I267" s="233"/>
      <c r="J267" s="233"/>
      <c r="K267" s="233"/>
    </row>
    <row r="268" spans="1:11" ht="31.5">
      <c r="A268" s="704"/>
      <c r="B268" s="200" t="s">
        <v>862</v>
      </c>
      <c r="C268" s="233">
        <v>1</v>
      </c>
      <c r="D268" s="233">
        <v>0</v>
      </c>
      <c r="E268" s="233">
        <v>0</v>
      </c>
      <c r="F268" s="233">
        <v>0</v>
      </c>
      <c r="G268" s="233">
        <v>1</v>
      </c>
      <c r="H268" s="233">
        <v>0</v>
      </c>
      <c r="I268" s="233">
        <v>1</v>
      </c>
      <c r="J268" s="233">
        <v>1</v>
      </c>
      <c r="K268" s="233">
        <v>0</v>
      </c>
    </row>
    <row r="269" spans="1:11" ht="31.5">
      <c r="A269" s="704"/>
      <c r="B269" s="200" t="s">
        <v>863</v>
      </c>
      <c r="C269" s="233">
        <v>1</v>
      </c>
      <c r="D269" s="233">
        <v>0</v>
      </c>
      <c r="E269" s="233">
        <v>0</v>
      </c>
      <c r="F269" s="233">
        <v>0</v>
      </c>
      <c r="G269" s="233">
        <v>1</v>
      </c>
      <c r="H269" s="233">
        <v>0</v>
      </c>
      <c r="I269" s="233">
        <v>1</v>
      </c>
      <c r="J269" s="233">
        <v>1</v>
      </c>
      <c r="K269" s="233">
        <v>0</v>
      </c>
    </row>
    <row r="270" spans="1:11" ht="47.25">
      <c r="A270" s="704"/>
      <c r="B270" s="200" t="s">
        <v>864</v>
      </c>
      <c r="C270" s="233">
        <v>1</v>
      </c>
      <c r="D270" s="233">
        <v>0</v>
      </c>
      <c r="E270" s="233">
        <v>0</v>
      </c>
      <c r="F270" s="233">
        <v>0</v>
      </c>
      <c r="G270" s="233">
        <v>1</v>
      </c>
      <c r="H270" s="233">
        <v>0</v>
      </c>
      <c r="I270" s="233">
        <v>1</v>
      </c>
      <c r="J270" s="233">
        <v>1</v>
      </c>
      <c r="K270" s="233">
        <v>0</v>
      </c>
    </row>
    <row r="271" spans="1:11" ht="47.25">
      <c r="A271" s="704"/>
      <c r="B271" s="200" t="s">
        <v>865</v>
      </c>
      <c r="C271" s="233">
        <v>1</v>
      </c>
      <c r="D271" s="233">
        <v>0</v>
      </c>
      <c r="E271" s="233">
        <v>0</v>
      </c>
      <c r="F271" s="233">
        <v>0</v>
      </c>
      <c r="G271" s="233">
        <v>1</v>
      </c>
      <c r="H271" s="233">
        <v>0</v>
      </c>
      <c r="I271" s="233">
        <v>1</v>
      </c>
      <c r="J271" s="233">
        <v>1</v>
      </c>
      <c r="K271" s="233">
        <v>0</v>
      </c>
    </row>
    <row r="272" spans="1:11" ht="47.25">
      <c r="A272" s="704"/>
      <c r="B272" s="200" t="s">
        <v>866</v>
      </c>
      <c r="C272" s="233">
        <v>1</v>
      </c>
      <c r="D272" s="233">
        <v>0</v>
      </c>
      <c r="E272" s="233">
        <v>0</v>
      </c>
      <c r="F272" s="233">
        <v>0</v>
      </c>
      <c r="G272" s="233">
        <v>1</v>
      </c>
      <c r="H272" s="233">
        <v>0</v>
      </c>
      <c r="I272" s="233">
        <v>1</v>
      </c>
      <c r="J272" s="233">
        <v>1</v>
      </c>
      <c r="K272" s="233">
        <v>0</v>
      </c>
    </row>
    <row r="273" spans="1:11" ht="31.5">
      <c r="A273" s="704"/>
      <c r="B273" s="200" t="s">
        <v>867</v>
      </c>
      <c r="C273" s="233">
        <v>1</v>
      </c>
      <c r="D273" s="233">
        <v>0</v>
      </c>
      <c r="E273" s="233">
        <v>0</v>
      </c>
      <c r="F273" s="233">
        <v>0</v>
      </c>
      <c r="G273" s="233">
        <v>1</v>
      </c>
      <c r="H273" s="233">
        <v>0</v>
      </c>
      <c r="I273" s="233">
        <v>1</v>
      </c>
      <c r="J273" s="233">
        <v>1</v>
      </c>
      <c r="K273" s="233">
        <v>0</v>
      </c>
    </row>
    <row r="274" spans="1:11" ht="47.25">
      <c r="A274" s="704"/>
      <c r="B274" s="200" t="s">
        <v>868</v>
      </c>
      <c r="C274" s="233">
        <v>1</v>
      </c>
      <c r="D274" s="233">
        <v>0</v>
      </c>
      <c r="E274" s="233">
        <v>0</v>
      </c>
      <c r="F274" s="233">
        <v>0</v>
      </c>
      <c r="G274" s="233">
        <v>1</v>
      </c>
      <c r="H274" s="233">
        <v>0</v>
      </c>
      <c r="I274" s="233">
        <v>0</v>
      </c>
      <c r="J274" s="233">
        <v>1</v>
      </c>
      <c r="K274" s="233">
        <v>0</v>
      </c>
    </row>
    <row r="275" spans="1:11" ht="47.25">
      <c r="A275" s="704"/>
      <c r="B275" s="200" t="s">
        <v>869</v>
      </c>
      <c r="C275" s="233">
        <v>1</v>
      </c>
      <c r="D275" s="233">
        <v>0</v>
      </c>
      <c r="E275" s="233">
        <v>1</v>
      </c>
      <c r="F275" s="233">
        <v>1</v>
      </c>
      <c r="G275" s="233">
        <v>9</v>
      </c>
      <c r="H275" s="233">
        <v>0</v>
      </c>
      <c r="I275" s="233">
        <v>1</v>
      </c>
      <c r="J275" s="233">
        <v>1</v>
      </c>
      <c r="K275" s="233">
        <v>0</v>
      </c>
    </row>
    <row r="276" spans="1:11" ht="31.5">
      <c r="A276" s="704"/>
      <c r="B276" s="200" t="s">
        <v>870</v>
      </c>
      <c r="C276" s="233">
        <v>1</v>
      </c>
      <c r="D276" s="233">
        <v>1</v>
      </c>
      <c r="E276" s="233">
        <v>0</v>
      </c>
      <c r="F276" s="233">
        <v>1</v>
      </c>
      <c r="G276" s="233">
        <v>11</v>
      </c>
      <c r="H276" s="233">
        <v>1</v>
      </c>
      <c r="I276" s="233">
        <v>1</v>
      </c>
      <c r="J276" s="233">
        <v>1</v>
      </c>
      <c r="K276" s="233">
        <v>0</v>
      </c>
    </row>
    <row r="277" spans="1:11" ht="47.25">
      <c r="A277" s="704"/>
      <c r="B277" s="200" t="s">
        <v>871</v>
      </c>
      <c r="C277" s="233">
        <v>1</v>
      </c>
      <c r="D277" s="233">
        <v>0</v>
      </c>
      <c r="E277" s="233">
        <v>0</v>
      </c>
      <c r="F277" s="233">
        <v>0</v>
      </c>
      <c r="G277" s="233">
        <v>1</v>
      </c>
      <c r="H277" s="233">
        <v>0</v>
      </c>
      <c r="I277" s="233">
        <v>1</v>
      </c>
      <c r="J277" s="233">
        <v>1</v>
      </c>
      <c r="K277" s="233">
        <v>0</v>
      </c>
    </row>
    <row r="278" spans="1:11" ht="15.75">
      <c r="A278" s="885" t="s">
        <v>668</v>
      </c>
      <c r="B278" s="886"/>
      <c r="C278" s="457">
        <v>11</v>
      </c>
      <c r="D278" s="457">
        <v>1</v>
      </c>
      <c r="E278" s="457">
        <v>1</v>
      </c>
      <c r="F278" s="457">
        <v>2</v>
      </c>
      <c r="G278" s="457">
        <v>29</v>
      </c>
      <c r="H278" s="457">
        <v>1</v>
      </c>
      <c r="I278" s="457">
        <v>10</v>
      </c>
      <c r="J278" s="457">
        <v>11</v>
      </c>
      <c r="K278" s="457"/>
    </row>
    <row r="279" spans="1:11" ht="31.5">
      <c r="A279" s="703" t="s">
        <v>182</v>
      </c>
      <c r="B279" s="555" t="s">
        <v>666</v>
      </c>
      <c r="C279" s="511"/>
      <c r="D279" s="514"/>
      <c r="E279" s="551"/>
      <c r="F279" s="551"/>
      <c r="G279" s="551"/>
      <c r="H279" s="551"/>
      <c r="I279" s="551"/>
      <c r="J279" s="136"/>
      <c r="K279" s="136"/>
    </row>
    <row r="280" spans="1:11" ht="31.5">
      <c r="A280" s="704"/>
      <c r="B280" s="567" t="s">
        <v>667</v>
      </c>
      <c r="C280" s="89"/>
      <c r="D280" s="89"/>
      <c r="E280" s="89"/>
      <c r="F280" s="89"/>
      <c r="G280" s="89"/>
      <c r="H280" s="89"/>
      <c r="I280" s="89"/>
      <c r="J280" s="89"/>
      <c r="K280" s="89"/>
    </row>
    <row r="281" spans="1:11" ht="15.75">
      <c r="A281" s="885" t="s">
        <v>668</v>
      </c>
      <c r="B281" s="886"/>
      <c r="C281" s="516">
        <f aca="true" t="shared" si="13" ref="C281:K281">SUM(C280:C280)</f>
        <v>0</v>
      </c>
      <c r="D281" s="516">
        <f t="shared" si="13"/>
        <v>0</v>
      </c>
      <c r="E281" s="516">
        <f t="shared" si="13"/>
        <v>0</v>
      </c>
      <c r="F281" s="516">
        <f t="shared" si="13"/>
        <v>0</v>
      </c>
      <c r="G281" s="516">
        <f t="shared" si="13"/>
        <v>0</v>
      </c>
      <c r="H281" s="516">
        <f t="shared" si="13"/>
        <v>0</v>
      </c>
      <c r="I281" s="516">
        <f t="shared" si="13"/>
        <v>0</v>
      </c>
      <c r="J281" s="516">
        <f t="shared" si="13"/>
        <v>0</v>
      </c>
      <c r="K281" s="516">
        <f t="shared" si="13"/>
        <v>0</v>
      </c>
    </row>
    <row r="282" spans="1:11" ht="18.75">
      <c r="A282" s="904" t="s">
        <v>95</v>
      </c>
      <c r="B282" s="905"/>
      <c r="C282" s="460">
        <f aca="true" t="shared" si="14" ref="C282:K282">C281+C278+C264+C247+C226+C204+C190</f>
        <v>78</v>
      </c>
      <c r="D282" s="460">
        <f t="shared" si="14"/>
        <v>2</v>
      </c>
      <c r="E282" s="460">
        <f t="shared" si="14"/>
        <v>25</v>
      </c>
      <c r="F282" s="460">
        <f t="shared" si="14"/>
        <v>29</v>
      </c>
      <c r="G282" s="460">
        <f t="shared" si="14"/>
        <v>137</v>
      </c>
      <c r="H282" s="460">
        <f t="shared" si="14"/>
        <v>10</v>
      </c>
      <c r="I282" s="460">
        <f t="shared" si="14"/>
        <v>37</v>
      </c>
      <c r="J282" s="460">
        <f t="shared" si="14"/>
        <v>77</v>
      </c>
      <c r="K282" s="460">
        <f t="shared" si="14"/>
        <v>8</v>
      </c>
    </row>
    <row r="283" spans="1:11" ht="33.75" customHeight="1">
      <c r="A283" s="902" t="s">
        <v>187</v>
      </c>
      <c r="B283" s="902"/>
      <c r="C283" s="902"/>
      <c r="D283" s="902"/>
      <c r="E283" s="902"/>
      <c r="F283" s="902"/>
      <c r="G283" s="902"/>
      <c r="H283" s="902"/>
      <c r="I283" s="902"/>
      <c r="J283" s="902"/>
      <c r="K283" s="903"/>
    </row>
    <row r="284" spans="1:11" ht="31.5">
      <c r="A284" s="803" t="s">
        <v>190</v>
      </c>
      <c r="B284" s="547" t="s">
        <v>666</v>
      </c>
      <c r="C284" s="17">
        <v>2</v>
      </c>
      <c r="D284" s="17">
        <v>1</v>
      </c>
      <c r="E284" s="53">
        <v>1</v>
      </c>
      <c r="F284" s="53">
        <v>1</v>
      </c>
      <c r="G284" s="53">
        <v>12</v>
      </c>
      <c r="H284" s="53"/>
      <c r="I284" s="53">
        <v>1</v>
      </c>
      <c r="J284" s="233">
        <v>2</v>
      </c>
      <c r="K284" s="233"/>
    </row>
    <row r="285" spans="1:11" ht="31.5">
      <c r="A285" s="805"/>
      <c r="B285" s="547" t="s">
        <v>667</v>
      </c>
      <c r="C285" s="233">
        <v>1</v>
      </c>
      <c r="D285" s="233"/>
      <c r="E285" s="233"/>
      <c r="F285" s="233"/>
      <c r="G285" s="233">
        <v>6</v>
      </c>
      <c r="H285" s="233"/>
      <c r="I285" s="233">
        <v>1</v>
      </c>
      <c r="J285" s="233">
        <v>1</v>
      </c>
      <c r="K285" s="233"/>
    </row>
    <row r="286" spans="1:11" ht="31.5">
      <c r="A286" s="803" t="s">
        <v>191</v>
      </c>
      <c r="B286" s="547" t="s">
        <v>666</v>
      </c>
      <c r="C286" s="17">
        <v>10</v>
      </c>
      <c r="D286" s="17">
        <v>0</v>
      </c>
      <c r="E286" s="53">
        <v>1</v>
      </c>
      <c r="F286" s="53">
        <v>0</v>
      </c>
      <c r="G286" s="53">
        <v>1</v>
      </c>
      <c r="H286" s="53">
        <v>0</v>
      </c>
      <c r="I286" s="53">
        <v>1</v>
      </c>
      <c r="J286" s="233">
        <v>2</v>
      </c>
      <c r="K286" s="233">
        <v>0</v>
      </c>
    </row>
    <row r="287" spans="1:11" ht="31.5">
      <c r="A287" s="805"/>
      <c r="B287" s="547" t="s">
        <v>667</v>
      </c>
      <c r="C287" s="233">
        <v>2</v>
      </c>
      <c r="D287" s="233">
        <v>0</v>
      </c>
      <c r="E287" s="233">
        <v>0</v>
      </c>
      <c r="F287" s="233">
        <v>0</v>
      </c>
      <c r="G287" s="233">
        <v>1</v>
      </c>
      <c r="H287" s="233">
        <v>0</v>
      </c>
      <c r="I287" s="233">
        <v>1</v>
      </c>
      <c r="J287" s="233">
        <v>2</v>
      </c>
      <c r="K287" s="233">
        <v>0</v>
      </c>
    </row>
    <row r="288" spans="1:11" ht="31.5">
      <c r="A288" s="803" t="s">
        <v>192</v>
      </c>
      <c r="B288" s="547" t="s">
        <v>666</v>
      </c>
      <c r="C288" s="17"/>
      <c r="D288" s="17"/>
      <c r="E288" s="53"/>
      <c r="F288" s="53"/>
      <c r="G288" s="53"/>
      <c r="H288" s="53"/>
      <c r="I288" s="53"/>
      <c r="J288" s="233"/>
      <c r="K288" s="233"/>
    </row>
    <row r="289" spans="1:11" ht="15.75">
      <c r="A289" s="804"/>
      <c r="B289" s="547" t="s">
        <v>874</v>
      </c>
      <c r="C289" s="17">
        <v>1</v>
      </c>
      <c r="D289" s="498"/>
      <c r="E289" s="53">
        <v>1</v>
      </c>
      <c r="F289" s="53"/>
      <c r="G289" s="53">
        <v>1</v>
      </c>
      <c r="H289" s="517"/>
      <c r="I289" s="517"/>
      <c r="J289" s="233">
        <v>1</v>
      </c>
      <c r="K289" s="11"/>
    </row>
    <row r="290" spans="1:11" ht="31.5">
      <c r="A290" s="804"/>
      <c r="B290" s="547" t="s">
        <v>667</v>
      </c>
      <c r="C290" s="17"/>
      <c r="D290" s="498"/>
      <c r="E290" s="53"/>
      <c r="F290" s="53"/>
      <c r="G290" s="53"/>
      <c r="H290" s="517"/>
      <c r="I290" s="517"/>
      <c r="J290" s="233"/>
      <c r="K290" s="11"/>
    </row>
    <row r="291" spans="1:11" ht="63">
      <c r="A291" s="804"/>
      <c r="B291" s="200" t="s">
        <v>875</v>
      </c>
      <c r="C291" s="233">
        <v>1</v>
      </c>
      <c r="D291" s="6"/>
      <c r="E291" s="233"/>
      <c r="F291" s="233">
        <v>1</v>
      </c>
      <c r="G291" s="233">
        <v>1</v>
      </c>
      <c r="H291" s="233">
        <v>1</v>
      </c>
      <c r="I291" s="233">
        <v>1</v>
      </c>
      <c r="J291" s="233">
        <v>1</v>
      </c>
      <c r="K291" s="11"/>
    </row>
    <row r="292" spans="1:11" ht="31.5">
      <c r="A292" s="804"/>
      <c r="B292" s="200" t="s">
        <v>876</v>
      </c>
      <c r="C292" s="233">
        <v>1</v>
      </c>
      <c r="D292" s="6"/>
      <c r="E292" s="233">
        <v>1</v>
      </c>
      <c r="F292" s="233">
        <v>1</v>
      </c>
      <c r="G292" s="233">
        <v>1</v>
      </c>
      <c r="H292" s="233">
        <v>1</v>
      </c>
      <c r="I292" s="11"/>
      <c r="J292" s="233">
        <v>1</v>
      </c>
      <c r="K292" s="11"/>
    </row>
    <row r="293" spans="1:11" ht="31.5">
      <c r="A293" s="805"/>
      <c r="B293" s="200" t="s">
        <v>877</v>
      </c>
      <c r="C293" s="233">
        <v>1</v>
      </c>
      <c r="D293" s="11"/>
      <c r="E293" s="233"/>
      <c r="F293" s="233">
        <v>1</v>
      </c>
      <c r="G293" s="233">
        <v>1</v>
      </c>
      <c r="H293" s="11"/>
      <c r="I293" s="233">
        <v>1</v>
      </c>
      <c r="J293" s="233">
        <v>1</v>
      </c>
      <c r="K293" s="11"/>
    </row>
    <row r="294" spans="1:11" ht="31.5">
      <c r="A294" s="918" t="s">
        <v>193</v>
      </c>
      <c r="B294" s="555" t="s">
        <v>666</v>
      </c>
      <c r="C294" s="511"/>
      <c r="D294" s="514"/>
      <c r="E294" s="546"/>
      <c r="F294" s="546"/>
      <c r="G294" s="546"/>
      <c r="H294" s="546"/>
      <c r="I294" s="546"/>
      <c r="J294" s="89"/>
      <c r="K294" s="89"/>
    </row>
    <row r="295" spans="1:11" ht="31.5">
      <c r="A295" s="919"/>
      <c r="B295" s="555" t="s">
        <v>667</v>
      </c>
      <c r="C295" s="89">
        <v>1</v>
      </c>
      <c r="D295" s="89">
        <v>0</v>
      </c>
      <c r="E295" s="89">
        <v>1</v>
      </c>
      <c r="F295" s="89">
        <v>1</v>
      </c>
      <c r="G295" s="89">
        <v>0</v>
      </c>
      <c r="H295" s="89">
        <v>0</v>
      </c>
      <c r="I295" s="89">
        <v>0</v>
      </c>
      <c r="J295" s="89">
        <v>0</v>
      </c>
      <c r="K295" s="89">
        <v>0</v>
      </c>
    </row>
    <row r="296" spans="1:11" ht="47.25">
      <c r="A296" s="920"/>
      <c r="B296" s="210" t="s">
        <v>878</v>
      </c>
      <c r="C296" s="89">
        <v>1</v>
      </c>
      <c r="D296" s="89">
        <v>0</v>
      </c>
      <c r="E296" s="89">
        <v>1</v>
      </c>
      <c r="F296" s="89">
        <v>1</v>
      </c>
      <c r="G296" s="89">
        <v>0</v>
      </c>
      <c r="H296" s="89">
        <v>0</v>
      </c>
      <c r="I296" s="89">
        <v>0</v>
      </c>
      <c r="J296" s="89">
        <v>0</v>
      </c>
      <c r="K296" s="89">
        <v>0</v>
      </c>
    </row>
    <row r="297" spans="1:11" ht="31.5">
      <c r="A297" s="803" t="s">
        <v>654</v>
      </c>
      <c r="B297" s="547" t="s">
        <v>666</v>
      </c>
      <c r="C297" s="17"/>
      <c r="D297" s="17"/>
      <c r="E297" s="53"/>
      <c r="F297" s="53"/>
      <c r="G297" s="53"/>
      <c r="H297" s="53"/>
      <c r="I297" s="53"/>
      <c r="J297" s="233"/>
      <c r="K297" s="233"/>
    </row>
    <row r="298" spans="1:11" ht="31.5">
      <c r="A298" s="805"/>
      <c r="B298" s="547" t="s">
        <v>667</v>
      </c>
      <c r="C298" s="233"/>
      <c r="D298" s="233"/>
      <c r="E298" s="233"/>
      <c r="F298" s="233"/>
      <c r="G298" s="233"/>
      <c r="H298" s="233"/>
      <c r="I298" s="233"/>
      <c r="J298" s="233"/>
      <c r="K298" s="233"/>
    </row>
    <row r="299" spans="1:11" ht="31.5">
      <c r="A299" s="803" t="s">
        <v>195</v>
      </c>
      <c r="B299" s="547" t="s">
        <v>666</v>
      </c>
      <c r="C299" s="511">
        <v>2</v>
      </c>
      <c r="D299" s="514" t="s">
        <v>118</v>
      </c>
      <c r="E299" s="546" t="s">
        <v>118</v>
      </c>
      <c r="F299" s="546" t="s">
        <v>118</v>
      </c>
      <c r="G299" s="546">
        <v>2</v>
      </c>
      <c r="H299" s="546" t="s">
        <v>118</v>
      </c>
      <c r="I299" s="546">
        <v>0</v>
      </c>
      <c r="J299" s="89">
        <v>2</v>
      </c>
      <c r="K299" s="89" t="s">
        <v>118</v>
      </c>
    </row>
    <row r="300" spans="1:11" ht="31.5">
      <c r="A300" s="805"/>
      <c r="B300" s="547" t="s">
        <v>667</v>
      </c>
      <c r="C300" s="89">
        <v>4</v>
      </c>
      <c r="D300" s="89" t="s">
        <v>118</v>
      </c>
      <c r="E300" s="89" t="s">
        <v>118</v>
      </c>
      <c r="F300" s="89" t="s">
        <v>118</v>
      </c>
      <c r="G300" s="89">
        <v>4</v>
      </c>
      <c r="H300" s="89" t="s">
        <v>118</v>
      </c>
      <c r="I300" s="89">
        <v>0</v>
      </c>
      <c r="J300" s="89">
        <v>4</v>
      </c>
      <c r="K300" s="89" t="s">
        <v>118</v>
      </c>
    </row>
    <row r="301" spans="1:11" ht="31.5">
      <c r="A301" s="803" t="s">
        <v>196</v>
      </c>
      <c r="B301" s="547" t="s">
        <v>666</v>
      </c>
      <c r="C301" s="17">
        <v>14</v>
      </c>
      <c r="D301" s="17" t="s">
        <v>118</v>
      </c>
      <c r="E301" s="53">
        <v>14</v>
      </c>
      <c r="F301" s="17">
        <v>1</v>
      </c>
      <c r="G301" s="17">
        <v>6</v>
      </c>
      <c r="H301" s="17" t="s">
        <v>118</v>
      </c>
      <c r="I301" s="53">
        <v>1</v>
      </c>
      <c r="J301" s="233">
        <v>14</v>
      </c>
      <c r="K301" s="233">
        <v>6</v>
      </c>
    </row>
    <row r="302" spans="1:11" ht="45">
      <c r="A302" s="804"/>
      <c r="B302" s="575" t="s">
        <v>879</v>
      </c>
      <c r="C302" s="17">
        <v>1</v>
      </c>
      <c r="D302" s="17" t="s">
        <v>118</v>
      </c>
      <c r="E302" s="17">
        <v>1</v>
      </c>
      <c r="F302" s="17" t="s">
        <v>118</v>
      </c>
      <c r="G302" s="17" t="s">
        <v>118</v>
      </c>
      <c r="H302" s="17" t="s">
        <v>118</v>
      </c>
      <c r="I302" s="53">
        <v>1</v>
      </c>
      <c r="J302" s="53">
        <v>1</v>
      </c>
      <c r="K302" s="233">
        <v>1</v>
      </c>
    </row>
    <row r="303" spans="1:11" ht="30">
      <c r="A303" s="804"/>
      <c r="B303" s="575" t="s">
        <v>757</v>
      </c>
      <c r="C303" s="17">
        <v>1</v>
      </c>
      <c r="D303" s="17" t="s">
        <v>118</v>
      </c>
      <c r="E303" s="17">
        <v>1</v>
      </c>
      <c r="F303" s="17" t="s">
        <v>118</v>
      </c>
      <c r="G303" s="17" t="s">
        <v>118</v>
      </c>
      <c r="H303" s="17" t="s">
        <v>118</v>
      </c>
      <c r="I303" s="53">
        <v>1</v>
      </c>
      <c r="J303" s="53">
        <v>1</v>
      </c>
      <c r="K303" s="233" t="s">
        <v>118</v>
      </c>
    </row>
    <row r="304" spans="1:11" ht="30">
      <c r="A304" s="804"/>
      <c r="B304" s="575" t="s">
        <v>880</v>
      </c>
      <c r="C304" s="17">
        <v>1</v>
      </c>
      <c r="D304" s="17" t="s">
        <v>118</v>
      </c>
      <c r="E304" s="17">
        <v>1</v>
      </c>
      <c r="F304" s="17" t="s">
        <v>118</v>
      </c>
      <c r="G304" s="17" t="s">
        <v>118</v>
      </c>
      <c r="H304" s="17" t="s">
        <v>118</v>
      </c>
      <c r="I304" s="53">
        <v>1</v>
      </c>
      <c r="J304" s="53">
        <v>1</v>
      </c>
      <c r="K304" s="233">
        <v>1</v>
      </c>
    </row>
    <row r="305" spans="1:11" ht="15.75">
      <c r="A305" s="804"/>
      <c r="B305" s="575" t="s">
        <v>881</v>
      </c>
      <c r="C305" s="17">
        <v>1</v>
      </c>
      <c r="D305" s="17" t="s">
        <v>118</v>
      </c>
      <c r="E305" s="17">
        <v>1</v>
      </c>
      <c r="F305" s="17" t="s">
        <v>118</v>
      </c>
      <c r="G305" s="17" t="s">
        <v>118</v>
      </c>
      <c r="H305" s="17" t="s">
        <v>118</v>
      </c>
      <c r="I305" s="53">
        <v>1</v>
      </c>
      <c r="J305" s="53">
        <v>1</v>
      </c>
      <c r="K305" s="233">
        <v>1</v>
      </c>
    </row>
    <row r="306" spans="1:11" ht="30">
      <c r="A306" s="804"/>
      <c r="B306" s="575" t="s">
        <v>758</v>
      </c>
      <c r="C306" s="17">
        <v>1</v>
      </c>
      <c r="D306" s="17" t="s">
        <v>118</v>
      </c>
      <c r="E306" s="17">
        <v>1</v>
      </c>
      <c r="F306" s="17" t="s">
        <v>118</v>
      </c>
      <c r="G306" s="17" t="s">
        <v>118</v>
      </c>
      <c r="H306" s="17" t="s">
        <v>118</v>
      </c>
      <c r="I306" s="53">
        <v>1</v>
      </c>
      <c r="J306" s="53">
        <v>1</v>
      </c>
      <c r="K306" s="233">
        <v>1</v>
      </c>
    </row>
    <row r="307" spans="1:11" ht="30">
      <c r="A307" s="804"/>
      <c r="B307" s="575" t="s">
        <v>882</v>
      </c>
      <c r="C307" s="17">
        <v>1</v>
      </c>
      <c r="D307" s="17" t="s">
        <v>118</v>
      </c>
      <c r="E307" s="53">
        <v>1</v>
      </c>
      <c r="F307" s="17" t="s">
        <v>118</v>
      </c>
      <c r="G307" s="17" t="s">
        <v>118</v>
      </c>
      <c r="H307" s="17" t="s">
        <v>118</v>
      </c>
      <c r="I307" s="53">
        <v>1</v>
      </c>
      <c r="J307" s="53">
        <v>1</v>
      </c>
      <c r="K307" s="17" t="s">
        <v>118</v>
      </c>
    </row>
    <row r="308" spans="1:11" ht="30">
      <c r="A308" s="804"/>
      <c r="B308" s="575" t="s">
        <v>883</v>
      </c>
      <c r="C308" s="17">
        <v>1</v>
      </c>
      <c r="D308" s="17" t="s">
        <v>118</v>
      </c>
      <c r="E308" s="17">
        <v>1</v>
      </c>
      <c r="F308" s="17" t="s">
        <v>118</v>
      </c>
      <c r="G308" s="17" t="s">
        <v>118</v>
      </c>
      <c r="H308" s="17" t="s">
        <v>118</v>
      </c>
      <c r="I308" s="53">
        <v>1</v>
      </c>
      <c r="J308" s="53">
        <v>1</v>
      </c>
      <c r="K308" s="17" t="s">
        <v>118</v>
      </c>
    </row>
    <row r="309" spans="1:11" ht="45">
      <c r="A309" s="804"/>
      <c r="B309" s="575" t="s">
        <v>884</v>
      </c>
      <c r="C309" s="17">
        <v>1</v>
      </c>
      <c r="D309" s="17" t="s">
        <v>118</v>
      </c>
      <c r="E309" s="17">
        <v>1</v>
      </c>
      <c r="F309" s="17" t="s">
        <v>118</v>
      </c>
      <c r="G309" s="17">
        <v>6</v>
      </c>
      <c r="H309" s="17" t="s">
        <v>118</v>
      </c>
      <c r="I309" s="53">
        <v>1</v>
      </c>
      <c r="J309" s="53">
        <v>1</v>
      </c>
      <c r="K309" s="233">
        <v>1</v>
      </c>
    </row>
    <row r="310" spans="1:11" ht="45">
      <c r="A310" s="804"/>
      <c r="B310" s="575" t="s">
        <v>885</v>
      </c>
      <c r="C310" s="17">
        <v>1</v>
      </c>
      <c r="D310" s="17" t="s">
        <v>118</v>
      </c>
      <c r="E310" s="17">
        <v>1</v>
      </c>
      <c r="F310" s="17" t="s">
        <v>118</v>
      </c>
      <c r="G310" s="17" t="s">
        <v>118</v>
      </c>
      <c r="H310" s="17" t="s">
        <v>118</v>
      </c>
      <c r="I310" s="53">
        <v>1</v>
      </c>
      <c r="J310" s="53">
        <v>1</v>
      </c>
      <c r="K310" s="17" t="s">
        <v>118</v>
      </c>
    </row>
    <row r="311" spans="1:11" ht="31.5">
      <c r="A311" s="804"/>
      <c r="B311" s="547" t="s">
        <v>667</v>
      </c>
      <c r="C311" s="17"/>
      <c r="D311" s="17"/>
      <c r="E311" s="17"/>
      <c r="F311" s="17"/>
      <c r="G311" s="17"/>
      <c r="H311" s="17"/>
      <c r="I311" s="53"/>
      <c r="J311" s="53"/>
      <c r="K311" s="17"/>
    </row>
    <row r="312" spans="1:11" ht="60">
      <c r="A312" s="804"/>
      <c r="B312" s="575" t="s">
        <v>886</v>
      </c>
      <c r="C312" s="17">
        <v>1</v>
      </c>
      <c r="D312" s="17" t="s">
        <v>118</v>
      </c>
      <c r="E312" s="17">
        <v>1</v>
      </c>
      <c r="F312" s="17" t="s">
        <v>118</v>
      </c>
      <c r="G312" s="17" t="s">
        <v>118</v>
      </c>
      <c r="H312" s="17" t="s">
        <v>118</v>
      </c>
      <c r="I312" s="53">
        <v>1</v>
      </c>
      <c r="J312" s="53">
        <v>1</v>
      </c>
      <c r="K312" s="233">
        <v>1</v>
      </c>
    </row>
    <row r="313" spans="1:11" ht="60">
      <c r="A313" s="804"/>
      <c r="B313" s="575" t="s">
        <v>886</v>
      </c>
      <c r="C313" s="17">
        <v>1</v>
      </c>
      <c r="D313" s="17" t="s">
        <v>118</v>
      </c>
      <c r="E313" s="17">
        <v>1</v>
      </c>
      <c r="F313" s="17" t="s">
        <v>118</v>
      </c>
      <c r="G313" s="17" t="s">
        <v>118</v>
      </c>
      <c r="H313" s="17" t="s">
        <v>118</v>
      </c>
      <c r="I313" s="53">
        <v>1</v>
      </c>
      <c r="J313" s="53">
        <v>1</v>
      </c>
      <c r="K313" s="17" t="s">
        <v>118</v>
      </c>
    </row>
    <row r="314" spans="1:11" ht="60">
      <c r="A314" s="804"/>
      <c r="B314" s="575" t="s">
        <v>886</v>
      </c>
      <c r="C314" s="17">
        <v>1</v>
      </c>
      <c r="D314" s="17" t="s">
        <v>118</v>
      </c>
      <c r="E314" s="17">
        <v>1</v>
      </c>
      <c r="F314" s="17" t="s">
        <v>118</v>
      </c>
      <c r="G314" s="17" t="s">
        <v>118</v>
      </c>
      <c r="H314" s="17" t="s">
        <v>118</v>
      </c>
      <c r="I314" s="53">
        <v>1</v>
      </c>
      <c r="J314" s="53">
        <v>1</v>
      </c>
      <c r="K314" s="17" t="s">
        <v>118</v>
      </c>
    </row>
    <row r="315" spans="1:11" ht="60">
      <c r="A315" s="804"/>
      <c r="B315" s="575" t="s">
        <v>887</v>
      </c>
      <c r="C315" s="17">
        <v>1</v>
      </c>
      <c r="D315" s="17" t="s">
        <v>118</v>
      </c>
      <c r="E315" s="17">
        <v>1</v>
      </c>
      <c r="F315" s="17" t="s">
        <v>118</v>
      </c>
      <c r="G315" s="17" t="s">
        <v>118</v>
      </c>
      <c r="H315" s="17" t="s">
        <v>118</v>
      </c>
      <c r="I315" s="53">
        <v>1</v>
      </c>
      <c r="J315" s="53">
        <v>1</v>
      </c>
      <c r="K315" s="17" t="s">
        <v>118</v>
      </c>
    </row>
    <row r="316" spans="1:11" ht="45">
      <c r="A316" s="804"/>
      <c r="B316" s="575" t="s">
        <v>888</v>
      </c>
      <c r="C316" s="17">
        <v>1</v>
      </c>
      <c r="D316" s="17" t="s">
        <v>118</v>
      </c>
      <c r="E316" s="17">
        <v>1</v>
      </c>
      <c r="F316" s="17" t="s">
        <v>118</v>
      </c>
      <c r="G316" s="17" t="s">
        <v>118</v>
      </c>
      <c r="H316" s="17" t="s">
        <v>118</v>
      </c>
      <c r="I316" s="53">
        <v>1</v>
      </c>
      <c r="J316" s="53">
        <v>1</v>
      </c>
      <c r="K316" s="17" t="s">
        <v>118</v>
      </c>
    </row>
    <row r="317" spans="1:11" ht="31.5">
      <c r="A317" s="803" t="s">
        <v>197</v>
      </c>
      <c r="B317" s="547" t="s">
        <v>666</v>
      </c>
      <c r="C317" s="17">
        <v>5</v>
      </c>
      <c r="D317" s="17">
        <v>0</v>
      </c>
      <c r="E317" s="53">
        <v>2</v>
      </c>
      <c r="F317" s="53">
        <v>1</v>
      </c>
      <c r="G317" s="53">
        <v>2</v>
      </c>
      <c r="H317" s="53">
        <v>0</v>
      </c>
      <c r="I317" s="53">
        <v>0</v>
      </c>
      <c r="J317" s="233">
        <v>2</v>
      </c>
      <c r="K317" s="233">
        <v>0</v>
      </c>
    </row>
    <row r="318" spans="1:11" ht="15.75">
      <c r="A318" s="804"/>
      <c r="B318" s="547" t="s">
        <v>889</v>
      </c>
      <c r="C318" s="17">
        <v>1</v>
      </c>
      <c r="D318" s="498">
        <v>0</v>
      </c>
      <c r="E318" s="53">
        <v>1</v>
      </c>
      <c r="F318" s="53">
        <v>1</v>
      </c>
      <c r="G318" s="53">
        <v>1</v>
      </c>
      <c r="H318" s="53">
        <v>0</v>
      </c>
      <c r="I318" s="53">
        <v>1</v>
      </c>
      <c r="J318" s="233">
        <v>1</v>
      </c>
      <c r="K318" s="233">
        <v>0</v>
      </c>
    </row>
    <row r="319" spans="1:11" ht="15.75">
      <c r="A319" s="804"/>
      <c r="B319" s="65" t="s">
        <v>890</v>
      </c>
      <c r="C319" s="233">
        <v>1</v>
      </c>
      <c r="D319" s="233">
        <v>0</v>
      </c>
      <c r="E319" s="233">
        <v>1</v>
      </c>
      <c r="F319" s="233">
        <v>0</v>
      </c>
      <c r="G319" s="233">
        <v>1</v>
      </c>
      <c r="H319" s="233">
        <v>0</v>
      </c>
      <c r="I319" s="233">
        <v>1</v>
      </c>
      <c r="J319" s="233">
        <v>1</v>
      </c>
      <c r="K319" s="233">
        <v>0</v>
      </c>
    </row>
    <row r="320" spans="1:11" ht="15.75">
      <c r="A320" s="804"/>
      <c r="B320" s="65" t="s">
        <v>759</v>
      </c>
      <c r="C320" s="233">
        <v>1</v>
      </c>
      <c r="D320" s="233">
        <v>0</v>
      </c>
      <c r="E320" s="233">
        <v>0</v>
      </c>
      <c r="F320" s="233">
        <v>0</v>
      </c>
      <c r="G320" s="233">
        <v>0</v>
      </c>
      <c r="H320" s="233">
        <v>0</v>
      </c>
      <c r="I320" s="233">
        <v>0</v>
      </c>
      <c r="J320" s="233">
        <v>1</v>
      </c>
      <c r="K320" s="233">
        <v>0</v>
      </c>
    </row>
    <row r="321" spans="1:11" ht="15.75">
      <c r="A321" s="804"/>
      <c r="B321" s="65" t="s">
        <v>755</v>
      </c>
      <c r="C321" s="233">
        <v>1</v>
      </c>
      <c r="D321" s="233">
        <v>0</v>
      </c>
      <c r="E321" s="233">
        <v>0</v>
      </c>
      <c r="F321" s="233">
        <v>0</v>
      </c>
      <c r="G321" s="233">
        <v>0</v>
      </c>
      <c r="H321" s="233">
        <v>0</v>
      </c>
      <c r="I321" s="233">
        <v>0</v>
      </c>
      <c r="J321" s="233">
        <v>1</v>
      </c>
      <c r="K321" s="233">
        <v>0</v>
      </c>
    </row>
    <row r="322" spans="1:11" ht="15.75">
      <c r="A322" s="804"/>
      <c r="B322" s="65" t="s">
        <v>891</v>
      </c>
      <c r="C322" s="233">
        <v>1</v>
      </c>
      <c r="D322" s="233">
        <v>0</v>
      </c>
      <c r="E322" s="233">
        <v>0</v>
      </c>
      <c r="F322" s="233">
        <v>0</v>
      </c>
      <c r="G322" s="233">
        <v>0</v>
      </c>
      <c r="H322" s="233">
        <v>0</v>
      </c>
      <c r="I322" s="233">
        <v>0</v>
      </c>
      <c r="J322" s="233">
        <v>1</v>
      </c>
      <c r="K322" s="233">
        <v>0</v>
      </c>
    </row>
    <row r="323" spans="1:11" ht="31.5">
      <c r="A323" s="804"/>
      <c r="B323" s="547" t="s">
        <v>667</v>
      </c>
      <c r="C323" s="233">
        <v>4</v>
      </c>
      <c r="D323" s="233">
        <v>0</v>
      </c>
      <c r="E323" s="233">
        <v>2</v>
      </c>
      <c r="F323" s="233">
        <v>0</v>
      </c>
      <c r="G323" s="233">
        <v>4</v>
      </c>
      <c r="H323" s="233">
        <v>0</v>
      </c>
      <c r="I323" s="233">
        <v>0</v>
      </c>
      <c r="J323" s="233">
        <v>4</v>
      </c>
      <c r="K323" s="233">
        <v>0</v>
      </c>
    </row>
    <row r="324" spans="1:11" ht="47.25">
      <c r="A324" s="804"/>
      <c r="B324" s="200" t="s">
        <v>892</v>
      </c>
      <c r="C324" s="233">
        <v>1</v>
      </c>
      <c r="D324" s="233">
        <v>0</v>
      </c>
      <c r="E324" s="233">
        <v>1</v>
      </c>
      <c r="F324" s="233">
        <v>0</v>
      </c>
      <c r="G324" s="233">
        <v>1</v>
      </c>
      <c r="H324" s="233">
        <v>0</v>
      </c>
      <c r="I324" s="233">
        <v>1</v>
      </c>
      <c r="J324" s="233">
        <v>1</v>
      </c>
      <c r="K324" s="233">
        <v>0</v>
      </c>
    </row>
    <row r="325" spans="1:11" ht="47.25">
      <c r="A325" s="804"/>
      <c r="B325" s="200" t="s">
        <v>893</v>
      </c>
      <c r="C325" s="233">
        <v>1</v>
      </c>
      <c r="D325" s="233">
        <v>0</v>
      </c>
      <c r="E325" s="233">
        <v>1</v>
      </c>
      <c r="F325" s="233">
        <v>0</v>
      </c>
      <c r="G325" s="233">
        <v>1</v>
      </c>
      <c r="H325" s="233">
        <v>0</v>
      </c>
      <c r="I325" s="233">
        <v>1</v>
      </c>
      <c r="J325" s="233">
        <v>1</v>
      </c>
      <c r="K325" s="233">
        <v>0</v>
      </c>
    </row>
    <row r="326" spans="1:11" ht="31.5">
      <c r="A326" s="804"/>
      <c r="B326" s="200" t="s">
        <v>894</v>
      </c>
      <c r="C326" s="233">
        <v>1</v>
      </c>
      <c r="D326" s="233">
        <v>0</v>
      </c>
      <c r="E326" s="233">
        <v>0</v>
      </c>
      <c r="F326" s="233">
        <v>0</v>
      </c>
      <c r="G326" s="233">
        <v>1</v>
      </c>
      <c r="H326" s="233">
        <v>0</v>
      </c>
      <c r="I326" s="233">
        <v>1</v>
      </c>
      <c r="J326" s="233">
        <v>1</v>
      </c>
      <c r="K326" s="233">
        <v>0</v>
      </c>
    </row>
    <row r="327" spans="1:11" ht="47.25">
      <c r="A327" s="805"/>
      <c r="B327" s="200" t="s">
        <v>895</v>
      </c>
      <c r="C327" s="233">
        <v>1</v>
      </c>
      <c r="D327" s="233">
        <v>0</v>
      </c>
      <c r="E327" s="233">
        <v>0</v>
      </c>
      <c r="F327" s="233">
        <v>0</v>
      </c>
      <c r="G327" s="233">
        <v>1</v>
      </c>
      <c r="H327" s="233">
        <v>0</v>
      </c>
      <c r="I327" s="233">
        <v>1</v>
      </c>
      <c r="J327" s="233">
        <v>1</v>
      </c>
      <c r="K327" s="233">
        <v>0</v>
      </c>
    </row>
    <row r="328" spans="1:11" ht="31.5">
      <c r="A328" s="803" t="s">
        <v>198</v>
      </c>
      <c r="B328" s="547" t="s">
        <v>666</v>
      </c>
      <c r="C328" s="17">
        <v>8</v>
      </c>
      <c r="D328" s="498">
        <v>0</v>
      </c>
      <c r="E328" s="53">
        <v>0</v>
      </c>
      <c r="F328" s="53">
        <v>0</v>
      </c>
      <c r="G328" s="53">
        <v>0</v>
      </c>
      <c r="H328" s="53">
        <v>0</v>
      </c>
      <c r="I328" s="53">
        <v>1</v>
      </c>
      <c r="J328" s="233">
        <v>0</v>
      </c>
      <c r="K328" s="233">
        <v>0</v>
      </c>
    </row>
    <row r="329" spans="1:11" ht="31.5">
      <c r="A329" s="805"/>
      <c r="B329" s="547" t="s">
        <v>667</v>
      </c>
      <c r="C329" s="233">
        <v>13</v>
      </c>
      <c r="D329" s="233">
        <v>0</v>
      </c>
      <c r="E329" s="233">
        <v>0</v>
      </c>
      <c r="F329" s="233">
        <v>0</v>
      </c>
      <c r="G329" s="233">
        <v>0</v>
      </c>
      <c r="H329" s="233">
        <v>0</v>
      </c>
      <c r="I329" s="233">
        <v>0</v>
      </c>
      <c r="J329" s="233">
        <v>0</v>
      </c>
      <c r="K329" s="233">
        <v>0</v>
      </c>
    </row>
    <row r="330" spans="1:11" ht="31.5">
      <c r="A330" s="803" t="s">
        <v>199</v>
      </c>
      <c r="B330" s="547" t="s">
        <v>666</v>
      </c>
      <c r="C330" s="511"/>
      <c r="D330" s="514"/>
      <c r="E330" s="576"/>
      <c r="F330" s="576"/>
      <c r="G330" s="576"/>
      <c r="H330" s="577"/>
      <c r="I330" s="546" t="s">
        <v>896</v>
      </c>
      <c r="J330" s="512"/>
      <c r="K330" s="512"/>
    </row>
    <row r="331" spans="1:11" ht="31.5">
      <c r="A331" s="805"/>
      <c r="B331" s="547" t="s">
        <v>667</v>
      </c>
      <c r="C331" s="529"/>
      <c r="D331" s="529"/>
      <c r="E331" s="529"/>
      <c r="F331" s="529"/>
      <c r="G331" s="529"/>
      <c r="H331" s="512"/>
      <c r="I331" s="89">
        <v>0</v>
      </c>
      <c r="J331" s="512"/>
      <c r="K331" s="512"/>
    </row>
    <row r="332" spans="1:11" ht="18.75">
      <c r="A332" s="904" t="s">
        <v>95</v>
      </c>
      <c r="B332" s="905"/>
      <c r="C332" s="460">
        <f>C284+C285+C286+C287+C289+C291+C292+C293+C295+C296+C299+C300+C301+C317+C323+C328+C329</f>
        <v>71</v>
      </c>
      <c r="D332" s="460">
        <f>D284</f>
        <v>1</v>
      </c>
      <c r="E332" s="460">
        <f>E284+E286+E289+E292+E295+E296+E301+E317+E323</f>
        <v>24</v>
      </c>
      <c r="F332" s="460">
        <f>F284+F291+F292+F293+F295+F296+F301+F317</f>
        <v>8</v>
      </c>
      <c r="G332" s="460">
        <f>G284+G285+G286+G287+G289+G291+G292+G293+G299+G300+G301+G317+G323</f>
        <v>42</v>
      </c>
      <c r="H332" s="460">
        <f>H291+H292</f>
        <v>2</v>
      </c>
      <c r="I332" s="460"/>
      <c r="J332" s="460">
        <f>J284+J285+J286+J287+J289+J291+J292+J293+J299+J300+J301+J317+J323</f>
        <v>37</v>
      </c>
      <c r="K332" s="460">
        <f>K301</f>
        <v>6</v>
      </c>
    </row>
    <row r="333" spans="1:11" ht="38.25" customHeight="1">
      <c r="A333" s="902" t="s">
        <v>200</v>
      </c>
      <c r="B333" s="902"/>
      <c r="C333" s="902"/>
      <c r="D333" s="902"/>
      <c r="E333" s="902"/>
      <c r="F333" s="902"/>
      <c r="G333" s="902"/>
      <c r="H333" s="902"/>
      <c r="I333" s="902"/>
      <c r="J333" s="902"/>
      <c r="K333" s="903"/>
    </row>
    <row r="334" spans="1:11" ht="31.5">
      <c r="A334" s="915" t="s">
        <v>272</v>
      </c>
      <c r="B334" s="510" t="s">
        <v>666</v>
      </c>
      <c r="C334" s="511">
        <v>23</v>
      </c>
      <c r="D334" s="514">
        <v>0</v>
      </c>
      <c r="E334" s="546">
        <v>0</v>
      </c>
      <c r="F334" s="546">
        <v>2</v>
      </c>
      <c r="G334" s="546">
        <v>0</v>
      </c>
      <c r="H334" s="546">
        <v>0</v>
      </c>
      <c r="I334" s="546">
        <v>1</v>
      </c>
      <c r="J334" s="89">
        <v>11</v>
      </c>
      <c r="K334" s="89">
        <v>4</v>
      </c>
    </row>
    <row r="335" spans="1:11" ht="31.5">
      <c r="A335" s="917"/>
      <c r="B335" s="510" t="s">
        <v>667</v>
      </c>
      <c r="C335" s="89">
        <v>29</v>
      </c>
      <c r="D335" s="89">
        <v>1</v>
      </c>
      <c r="E335" s="89">
        <v>2</v>
      </c>
      <c r="F335" s="89">
        <v>8</v>
      </c>
      <c r="G335" s="89">
        <v>2</v>
      </c>
      <c r="H335" s="89">
        <v>0</v>
      </c>
      <c r="I335" s="89">
        <v>1</v>
      </c>
      <c r="J335" s="89">
        <v>19</v>
      </c>
      <c r="K335" s="89">
        <v>6</v>
      </c>
    </row>
    <row r="336" spans="1:11" ht="15.75">
      <c r="A336" s="910" t="s">
        <v>668</v>
      </c>
      <c r="B336" s="910"/>
      <c r="C336" s="516">
        <f>C334+C335</f>
        <v>52</v>
      </c>
      <c r="D336" s="516">
        <f aca="true" t="shared" si="15" ref="D336:K336">D334+D335</f>
        <v>1</v>
      </c>
      <c r="E336" s="516">
        <f t="shared" si="15"/>
        <v>2</v>
      </c>
      <c r="F336" s="516">
        <f t="shared" si="15"/>
        <v>10</v>
      </c>
      <c r="G336" s="516">
        <f t="shared" si="15"/>
        <v>2</v>
      </c>
      <c r="H336" s="516">
        <f t="shared" si="15"/>
        <v>0</v>
      </c>
      <c r="I336" s="516">
        <f t="shared" si="15"/>
        <v>2</v>
      </c>
      <c r="J336" s="516">
        <f t="shared" si="15"/>
        <v>30</v>
      </c>
      <c r="K336" s="516">
        <f t="shared" si="15"/>
        <v>10</v>
      </c>
    </row>
    <row r="337" spans="1:11" ht="31.5">
      <c r="A337" s="915" t="s">
        <v>202</v>
      </c>
      <c r="B337" s="510" t="s">
        <v>666</v>
      </c>
      <c r="C337" s="511">
        <v>0</v>
      </c>
      <c r="D337" s="511">
        <v>0</v>
      </c>
      <c r="E337" s="546">
        <v>0</v>
      </c>
      <c r="F337" s="546">
        <v>0</v>
      </c>
      <c r="G337" s="546">
        <v>0</v>
      </c>
      <c r="H337" s="546">
        <v>0</v>
      </c>
      <c r="I337" s="546">
        <v>0</v>
      </c>
      <c r="J337" s="89">
        <v>0</v>
      </c>
      <c r="K337" s="89">
        <v>0</v>
      </c>
    </row>
    <row r="338" spans="1:11" ht="31.5">
      <c r="A338" s="916"/>
      <c r="B338" s="510" t="s">
        <v>667</v>
      </c>
      <c r="C338" s="89"/>
      <c r="D338" s="89"/>
      <c r="E338" s="89"/>
      <c r="F338" s="89"/>
      <c r="G338" s="89"/>
      <c r="H338" s="89"/>
      <c r="I338" s="89"/>
      <c r="J338" s="89"/>
      <c r="K338" s="89"/>
    </row>
    <row r="339" spans="1:11" ht="78.75">
      <c r="A339" s="916"/>
      <c r="B339" s="208" t="s">
        <v>901</v>
      </c>
      <c r="C339" s="89">
        <v>1</v>
      </c>
      <c r="D339" s="89">
        <v>0</v>
      </c>
      <c r="E339" s="89">
        <v>1</v>
      </c>
      <c r="F339" s="89">
        <v>1</v>
      </c>
      <c r="G339" s="89">
        <v>1</v>
      </c>
      <c r="H339" s="89">
        <v>1</v>
      </c>
      <c r="I339" s="89">
        <v>0</v>
      </c>
      <c r="J339" s="89">
        <v>1</v>
      </c>
      <c r="K339" s="89">
        <v>1</v>
      </c>
    </row>
    <row r="340" spans="1:11" ht="31.5">
      <c r="A340" s="917"/>
      <c r="B340" s="208" t="s">
        <v>902</v>
      </c>
      <c r="C340" s="90">
        <v>1</v>
      </c>
      <c r="D340" s="90">
        <v>0</v>
      </c>
      <c r="E340" s="90">
        <v>0</v>
      </c>
      <c r="F340" s="90">
        <v>0</v>
      </c>
      <c r="G340" s="90">
        <v>8</v>
      </c>
      <c r="H340" s="90">
        <v>0</v>
      </c>
      <c r="I340" s="90">
        <v>1</v>
      </c>
      <c r="J340" s="90">
        <v>2</v>
      </c>
      <c r="K340" s="90">
        <v>2</v>
      </c>
    </row>
    <row r="341" spans="1:11" ht="15.75">
      <c r="A341" s="910" t="s">
        <v>668</v>
      </c>
      <c r="B341" s="910"/>
      <c r="C341" s="516">
        <f>C339+C340</f>
        <v>2</v>
      </c>
      <c r="D341" s="516">
        <f aca="true" t="shared" si="16" ref="D341:K341">D339+D340</f>
        <v>0</v>
      </c>
      <c r="E341" s="516">
        <f t="shared" si="16"/>
        <v>1</v>
      </c>
      <c r="F341" s="516">
        <f t="shared" si="16"/>
        <v>1</v>
      </c>
      <c r="G341" s="516">
        <f t="shared" si="16"/>
        <v>9</v>
      </c>
      <c r="H341" s="516">
        <f t="shared" si="16"/>
        <v>1</v>
      </c>
      <c r="I341" s="516">
        <f t="shared" si="16"/>
        <v>1</v>
      </c>
      <c r="J341" s="516">
        <f t="shared" si="16"/>
        <v>3</v>
      </c>
      <c r="K341" s="516">
        <f t="shared" si="16"/>
        <v>3</v>
      </c>
    </row>
    <row r="342" spans="1:11" ht="31.5">
      <c r="A342" s="915" t="s">
        <v>940</v>
      </c>
      <c r="B342" s="513" t="s">
        <v>666</v>
      </c>
      <c r="C342" s="511">
        <v>10</v>
      </c>
      <c r="D342" s="514">
        <v>0</v>
      </c>
      <c r="E342" s="546">
        <v>1</v>
      </c>
      <c r="F342" s="546">
        <v>1</v>
      </c>
      <c r="G342" s="546">
        <v>1</v>
      </c>
      <c r="H342" s="546">
        <v>0</v>
      </c>
      <c r="I342" s="546">
        <v>1</v>
      </c>
      <c r="J342" s="89">
        <v>9</v>
      </c>
      <c r="K342" s="89">
        <v>9</v>
      </c>
    </row>
    <row r="343" spans="1:11" ht="31.5">
      <c r="A343" s="916"/>
      <c r="B343" s="510" t="s">
        <v>903</v>
      </c>
      <c r="C343" s="511">
        <v>1</v>
      </c>
      <c r="D343" s="514">
        <v>0</v>
      </c>
      <c r="E343" s="514">
        <v>0</v>
      </c>
      <c r="F343" s="546">
        <v>0</v>
      </c>
      <c r="G343" s="546">
        <v>1</v>
      </c>
      <c r="H343" s="546">
        <v>0</v>
      </c>
      <c r="I343" s="546">
        <v>1</v>
      </c>
      <c r="J343" s="89">
        <v>1</v>
      </c>
      <c r="K343" s="89">
        <v>1</v>
      </c>
    </row>
    <row r="344" spans="1:11" ht="31.5">
      <c r="A344" s="916"/>
      <c r="B344" s="510" t="s">
        <v>904</v>
      </c>
      <c r="C344" s="511">
        <v>2</v>
      </c>
      <c r="D344" s="514">
        <v>0</v>
      </c>
      <c r="E344" s="514">
        <v>0</v>
      </c>
      <c r="F344" s="546">
        <v>0</v>
      </c>
      <c r="G344" s="546">
        <v>0</v>
      </c>
      <c r="H344" s="546">
        <v>0</v>
      </c>
      <c r="I344" s="546">
        <v>0</v>
      </c>
      <c r="J344" s="89">
        <v>2</v>
      </c>
      <c r="K344" s="89">
        <v>2</v>
      </c>
    </row>
    <row r="345" spans="1:11" ht="15.75">
      <c r="A345" s="916"/>
      <c r="B345" s="510" t="s">
        <v>905</v>
      </c>
      <c r="C345" s="511">
        <v>1</v>
      </c>
      <c r="D345" s="514">
        <v>0</v>
      </c>
      <c r="E345" s="514">
        <v>0</v>
      </c>
      <c r="F345" s="546">
        <v>0</v>
      </c>
      <c r="G345" s="546">
        <v>0</v>
      </c>
      <c r="H345" s="546">
        <v>0</v>
      </c>
      <c r="I345" s="546">
        <v>0</v>
      </c>
      <c r="J345" s="89">
        <v>1</v>
      </c>
      <c r="K345" s="89">
        <v>1</v>
      </c>
    </row>
    <row r="346" spans="1:11" ht="15.75">
      <c r="A346" s="916"/>
      <c r="B346" s="510" t="s">
        <v>906</v>
      </c>
      <c r="C346" s="511">
        <v>1</v>
      </c>
      <c r="D346" s="514">
        <v>0</v>
      </c>
      <c r="E346" s="514">
        <v>0</v>
      </c>
      <c r="F346" s="546">
        <v>0</v>
      </c>
      <c r="G346" s="546">
        <v>0</v>
      </c>
      <c r="H346" s="546">
        <v>0</v>
      </c>
      <c r="I346" s="546">
        <v>0</v>
      </c>
      <c r="J346" s="89">
        <v>1</v>
      </c>
      <c r="K346" s="89">
        <v>1</v>
      </c>
    </row>
    <row r="347" spans="1:11" ht="15.75">
      <c r="A347" s="916"/>
      <c r="B347" s="510" t="s">
        <v>907</v>
      </c>
      <c r="C347" s="511">
        <v>1</v>
      </c>
      <c r="D347" s="514">
        <v>0</v>
      </c>
      <c r="E347" s="514">
        <v>0</v>
      </c>
      <c r="F347" s="546">
        <v>0</v>
      </c>
      <c r="G347" s="546">
        <v>0</v>
      </c>
      <c r="H347" s="546">
        <v>0</v>
      </c>
      <c r="I347" s="546">
        <v>0</v>
      </c>
      <c r="J347" s="89">
        <v>1</v>
      </c>
      <c r="K347" s="89">
        <v>1</v>
      </c>
    </row>
    <row r="348" spans="1:11" ht="15.75">
      <c r="A348" s="916"/>
      <c r="B348" s="510" t="s">
        <v>908</v>
      </c>
      <c r="C348" s="511">
        <v>1</v>
      </c>
      <c r="D348" s="514">
        <v>0</v>
      </c>
      <c r="E348" s="546">
        <v>1</v>
      </c>
      <c r="F348" s="546">
        <v>1</v>
      </c>
      <c r="G348" s="546">
        <v>0</v>
      </c>
      <c r="H348" s="546">
        <v>0</v>
      </c>
      <c r="I348" s="546">
        <v>0</v>
      </c>
      <c r="J348" s="89">
        <v>1</v>
      </c>
      <c r="K348" s="89">
        <v>1</v>
      </c>
    </row>
    <row r="349" spans="1:11" ht="15.75">
      <c r="A349" s="916"/>
      <c r="B349" s="510" t="s">
        <v>909</v>
      </c>
      <c r="C349" s="511">
        <v>1</v>
      </c>
      <c r="D349" s="514">
        <v>0</v>
      </c>
      <c r="E349" s="546">
        <v>0</v>
      </c>
      <c r="F349" s="546">
        <v>0</v>
      </c>
      <c r="G349" s="546">
        <v>0</v>
      </c>
      <c r="H349" s="546">
        <v>0</v>
      </c>
      <c r="I349" s="546">
        <v>0</v>
      </c>
      <c r="J349" s="89">
        <v>1</v>
      </c>
      <c r="K349" s="89">
        <v>1</v>
      </c>
    </row>
    <row r="350" spans="1:11" ht="15.75">
      <c r="A350" s="916"/>
      <c r="B350" s="510" t="s">
        <v>910</v>
      </c>
      <c r="C350" s="511">
        <v>1</v>
      </c>
      <c r="D350" s="514">
        <v>0</v>
      </c>
      <c r="E350" s="546">
        <v>0</v>
      </c>
      <c r="F350" s="546">
        <v>0</v>
      </c>
      <c r="G350" s="546">
        <v>0</v>
      </c>
      <c r="H350" s="546">
        <v>0</v>
      </c>
      <c r="I350" s="546">
        <v>0</v>
      </c>
      <c r="J350" s="89">
        <v>1</v>
      </c>
      <c r="K350" s="89">
        <v>1</v>
      </c>
    </row>
    <row r="351" spans="1:11" ht="31.5">
      <c r="A351" s="916"/>
      <c r="B351" s="513" t="s">
        <v>667</v>
      </c>
      <c r="C351" s="511">
        <v>17</v>
      </c>
      <c r="D351" s="514">
        <v>0</v>
      </c>
      <c r="E351" s="546">
        <v>2</v>
      </c>
      <c r="F351" s="546">
        <v>1</v>
      </c>
      <c r="G351" s="546">
        <v>3</v>
      </c>
      <c r="H351" s="546">
        <v>0</v>
      </c>
      <c r="I351" s="546">
        <v>3</v>
      </c>
      <c r="J351" s="89">
        <v>14</v>
      </c>
      <c r="K351" s="89">
        <v>14</v>
      </c>
    </row>
    <row r="352" spans="1:11" ht="47.25">
      <c r="A352" s="916"/>
      <c r="B352" s="208" t="s">
        <v>911</v>
      </c>
      <c r="C352" s="89">
        <v>1</v>
      </c>
      <c r="D352" s="89">
        <v>0</v>
      </c>
      <c r="E352" s="546">
        <v>0</v>
      </c>
      <c r="F352" s="546">
        <v>0</v>
      </c>
      <c r="G352" s="546">
        <v>0</v>
      </c>
      <c r="H352" s="546">
        <v>0</v>
      </c>
      <c r="I352" s="546">
        <v>0</v>
      </c>
      <c r="J352" s="89">
        <v>1</v>
      </c>
      <c r="K352" s="89">
        <v>1</v>
      </c>
    </row>
    <row r="353" spans="1:11" ht="31.5">
      <c r="A353" s="916"/>
      <c r="B353" s="208" t="s">
        <v>912</v>
      </c>
      <c r="C353" s="89">
        <v>1</v>
      </c>
      <c r="D353" s="89">
        <v>0</v>
      </c>
      <c r="E353" s="89">
        <v>1</v>
      </c>
      <c r="F353" s="546">
        <v>0</v>
      </c>
      <c r="G353" s="546">
        <v>0</v>
      </c>
      <c r="H353" s="546">
        <v>0</v>
      </c>
      <c r="I353" s="546">
        <v>0</v>
      </c>
      <c r="J353" s="89">
        <v>1</v>
      </c>
      <c r="K353" s="89">
        <v>1</v>
      </c>
    </row>
    <row r="354" spans="1:11" ht="31.5">
      <c r="A354" s="916"/>
      <c r="B354" s="208" t="s">
        <v>808</v>
      </c>
      <c r="C354" s="89">
        <v>1</v>
      </c>
      <c r="D354" s="89">
        <v>0</v>
      </c>
      <c r="E354" s="546">
        <v>0</v>
      </c>
      <c r="F354" s="546">
        <v>0</v>
      </c>
      <c r="G354" s="546">
        <v>0</v>
      </c>
      <c r="H354" s="546">
        <v>0</v>
      </c>
      <c r="I354" s="546">
        <v>0</v>
      </c>
      <c r="J354" s="89">
        <v>1</v>
      </c>
      <c r="K354" s="89">
        <v>1</v>
      </c>
    </row>
    <row r="355" spans="1:11" ht="47.25">
      <c r="A355" s="916"/>
      <c r="B355" s="119" t="s">
        <v>913</v>
      </c>
      <c r="C355" s="89">
        <v>1</v>
      </c>
      <c r="D355" s="89">
        <v>0</v>
      </c>
      <c r="E355" s="546">
        <v>0</v>
      </c>
      <c r="F355" s="546">
        <v>0</v>
      </c>
      <c r="G355" s="546">
        <v>0</v>
      </c>
      <c r="H355" s="546">
        <v>0</v>
      </c>
      <c r="I355" s="546">
        <v>0</v>
      </c>
      <c r="J355" s="89">
        <v>1</v>
      </c>
      <c r="K355" s="89">
        <v>1</v>
      </c>
    </row>
    <row r="356" spans="1:11" ht="47.25">
      <c r="A356" s="916"/>
      <c r="B356" s="208" t="s">
        <v>914</v>
      </c>
      <c r="C356" s="89">
        <v>1</v>
      </c>
      <c r="D356" s="89">
        <v>0</v>
      </c>
      <c r="E356" s="546">
        <v>0</v>
      </c>
      <c r="F356" s="546">
        <v>0</v>
      </c>
      <c r="G356" s="89">
        <v>1</v>
      </c>
      <c r="H356" s="546">
        <v>0</v>
      </c>
      <c r="I356" s="89">
        <v>1</v>
      </c>
      <c r="J356" s="89">
        <v>1</v>
      </c>
      <c r="K356" s="89">
        <v>1</v>
      </c>
    </row>
    <row r="357" spans="1:11" ht="47.25">
      <c r="A357" s="916"/>
      <c r="B357" s="208" t="s">
        <v>915</v>
      </c>
      <c r="C357" s="89">
        <v>1</v>
      </c>
      <c r="D357" s="89">
        <v>0</v>
      </c>
      <c r="E357" s="546">
        <v>0</v>
      </c>
      <c r="F357" s="546">
        <v>0</v>
      </c>
      <c r="G357" s="546">
        <v>0</v>
      </c>
      <c r="H357" s="546">
        <v>0</v>
      </c>
      <c r="I357" s="546">
        <v>0</v>
      </c>
      <c r="J357" s="89">
        <v>1</v>
      </c>
      <c r="K357" s="89">
        <v>1</v>
      </c>
    </row>
    <row r="358" spans="1:11" ht="63">
      <c r="A358" s="916"/>
      <c r="B358" s="208" t="s">
        <v>916</v>
      </c>
      <c r="C358" s="89">
        <v>1</v>
      </c>
      <c r="D358" s="89">
        <v>0</v>
      </c>
      <c r="E358" s="546">
        <v>0</v>
      </c>
      <c r="F358" s="546">
        <v>0</v>
      </c>
      <c r="G358" s="546">
        <v>0</v>
      </c>
      <c r="H358" s="546">
        <v>0</v>
      </c>
      <c r="I358" s="546">
        <v>0</v>
      </c>
      <c r="J358" s="89">
        <v>1</v>
      </c>
      <c r="K358" s="89">
        <v>1</v>
      </c>
    </row>
    <row r="359" spans="1:11" ht="78.75">
      <c r="A359" s="916"/>
      <c r="B359" s="208" t="s">
        <v>917</v>
      </c>
      <c r="C359" s="89">
        <v>1</v>
      </c>
      <c r="D359" s="89">
        <v>0</v>
      </c>
      <c r="E359" s="546">
        <v>0</v>
      </c>
      <c r="F359" s="546">
        <v>0</v>
      </c>
      <c r="G359" s="546">
        <v>0</v>
      </c>
      <c r="H359" s="546">
        <v>0</v>
      </c>
      <c r="I359" s="546">
        <v>0</v>
      </c>
      <c r="J359" s="89">
        <v>1</v>
      </c>
      <c r="K359" s="89">
        <v>1</v>
      </c>
    </row>
    <row r="360" spans="1:11" ht="47.25">
      <c r="A360" s="916"/>
      <c r="B360" s="208" t="s">
        <v>918</v>
      </c>
      <c r="C360" s="89">
        <v>1</v>
      </c>
      <c r="D360" s="89">
        <v>0</v>
      </c>
      <c r="E360" s="546">
        <v>0</v>
      </c>
      <c r="F360" s="546">
        <v>0</v>
      </c>
      <c r="G360" s="546">
        <v>0</v>
      </c>
      <c r="H360" s="546">
        <v>0</v>
      </c>
      <c r="I360" s="546">
        <v>0</v>
      </c>
      <c r="J360" s="89">
        <v>1</v>
      </c>
      <c r="K360" s="89">
        <v>1</v>
      </c>
    </row>
    <row r="361" spans="1:11" ht="47.25">
      <c r="A361" s="916"/>
      <c r="B361" s="208" t="s">
        <v>919</v>
      </c>
      <c r="C361" s="89">
        <v>1</v>
      </c>
      <c r="D361" s="89">
        <v>0</v>
      </c>
      <c r="E361" s="546">
        <v>0</v>
      </c>
      <c r="F361" s="546">
        <v>0</v>
      </c>
      <c r="G361" s="546">
        <v>0</v>
      </c>
      <c r="H361" s="546">
        <v>0</v>
      </c>
      <c r="I361" s="546">
        <v>0</v>
      </c>
      <c r="J361" s="89">
        <v>1</v>
      </c>
      <c r="K361" s="89">
        <v>1</v>
      </c>
    </row>
    <row r="362" spans="1:11" ht="47.25">
      <c r="A362" s="916"/>
      <c r="B362" s="208" t="s">
        <v>920</v>
      </c>
      <c r="C362" s="89">
        <v>1</v>
      </c>
      <c r="D362" s="89">
        <v>0</v>
      </c>
      <c r="E362" s="546">
        <v>0</v>
      </c>
      <c r="F362" s="546">
        <v>0</v>
      </c>
      <c r="G362" s="546">
        <v>0</v>
      </c>
      <c r="H362" s="546">
        <v>0</v>
      </c>
      <c r="I362" s="546">
        <v>0</v>
      </c>
      <c r="J362" s="89">
        <v>1</v>
      </c>
      <c r="K362" s="89">
        <v>1</v>
      </c>
    </row>
    <row r="363" spans="1:11" ht="47.25">
      <c r="A363" s="916"/>
      <c r="B363" s="208" t="s">
        <v>915</v>
      </c>
      <c r="C363" s="89">
        <v>1</v>
      </c>
      <c r="D363" s="89">
        <v>0</v>
      </c>
      <c r="E363" s="546">
        <v>0</v>
      </c>
      <c r="F363" s="546">
        <v>0</v>
      </c>
      <c r="G363" s="546">
        <v>0</v>
      </c>
      <c r="H363" s="546">
        <v>0</v>
      </c>
      <c r="I363" s="546">
        <v>0</v>
      </c>
      <c r="J363" s="89">
        <v>0</v>
      </c>
      <c r="K363" s="89">
        <v>0</v>
      </c>
    </row>
    <row r="364" spans="1:11" ht="63">
      <c r="A364" s="916"/>
      <c r="B364" s="208" t="s">
        <v>921</v>
      </c>
      <c r="C364" s="89">
        <v>1</v>
      </c>
      <c r="D364" s="89">
        <v>0</v>
      </c>
      <c r="E364" s="546">
        <v>0</v>
      </c>
      <c r="F364" s="546">
        <v>0</v>
      </c>
      <c r="G364" s="546">
        <v>0</v>
      </c>
      <c r="H364" s="546">
        <v>0</v>
      </c>
      <c r="I364" s="546">
        <v>0</v>
      </c>
      <c r="J364" s="89">
        <v>1</v>
      </c>
      <c r="K364" s="89">
        <v>1</v>
      </c>
    </row>
    <row r="365" spans="1:11" ht="63">
      <c r="A365" s="916"/>
      <c r="B365" s="208" t="s">
        <v>922</v>
      </c>
      <c r="C365" s="89">
        <v>1</v>
      </c>
      <c r="D365" s="89">
        <v>0</v>
      </c>
      <c r="E365" s="546">
        <v>0</v>
      </c>
      <c r="F365" s="546">
        <v>0</v>
      </c>
      <c r="G365" s="89">
        <v>1</v>
      </c>
      <c r="H365" s="546">
        <v>0</v>
      </c>
      <c r="I365" s="89">
        <v>1</v>
      </c>
      <c r="J365" s="89">
        <v>1</v>
      </c>
      <c r="K365" s="89">
        <v>1</v>
      </c>
    </row>
    <row r="366" spans="1:11" ht="78.75">
      <c r="A366" s="917"/>
      <c r="B366" s="210" t="s">
        <v>923</v>
      </c>
      <c r="C366" s="89">
        <v>1</v>
      </c>
      <c r="D366" s="89">
        <v>0</v>
      </c>
      <c r="E366" s="89">
        <v>1</v>
      </c>
      <c r="F366" s="89">
        <v>1</v>
      </c>
      <c r="G366" s="89">
        <v>1</v>
      </c>
      <c r="H366" s="546">
        <v>0</v>
      </c>
      <c r="I366" s="89">
        <v>1</v>
      </c>
      <c r="J366" s="89">
        <v>1</v>
      </c>
      <c r="K366" s="89">
        <v>1</v>
      </c>
    </row>
    <row r="367" spans="1:11" ht="15.75">
      <c r="A367" s="910" t="s">
        <v>668</v>
      </c>
      <c r="B367" s="910"/>
      <c r="C367" s="516">
        <f aca="true" t="shared" si="17" ref="C367:K367">C342+C351</f>
        <v>27</v>
      </c>
      <c r="D367" s="516">
        <f t="shared" si="17"/>
        <v>0</v>
      </c>
      <c r="E367" s="516">
        <f t="shared" si="17"/>
        <v>3</v>
      </c>
      <c r="F367" s="516">
        <f t="shared" si="17"/>
        <v>2</v>
      </c>
      <c r="G367" s="516">
        <f t="shared" si="17"/>
        <v>4</v>
      </c>
      <c r="H367" s="516">
        <f t="shared" si="17"/>
        <v>0</v>
      </c>
      <c r="I367" s="516">
        <f t="shared" si="17"/>
        <v>4</v>
      </c>
      <c r="J367" s="516">
        <f t="shared" si="17"/>
        <v>23</v>
      </c>
      <c r="K367" s="516">
        <f t="shared" si="17"/>
        <v>23</v>
      </c>
    </row>
    <row r="368" spans="1:11" ht="31.5">
      <c r="A368" s="915" t="s">
        <v>274</v>
      </c>
      <c r="B368" s="510" t="s">
        <v>666</v>
      </c>
      <c r="C368" s="511">
        <v>7</v>
      </c>
      <c r="D368" s="514">
        <v>0</v>
      </c>
      <c r="E368" s="546">
        <v>1</v>
      </c>
      <c r="F368" s="546">
        <v>1</v>
      </c>
      <c r="G368" s="546">
        <v>1</v>
      </c>
      <c r="H368" s="546">
        <v>0</v>
      </c>
      <c r="I368" s="546">
        <v>1</v>
      </c>
      <c r="J368" s="89">
        <v>13</v>
      </c>
      <c r="K368" s="89">
        <v>0</v>
      </c>
    </row>
    <row r="369" spans="1:11" ht="31.5">
      <c r="A369" s="917"/>
      <c r="B369" s="510" t="s">
        <v>667</v>
      </c>
      <c r="C369" s="89">
        <v>23</v>
      </c>
      <c r="D369" s="89">
        <v>0</v>
      </c>
      <c r="E369" s="89">
        <v>3</v>
      </c>
      <c r="F369" s="89">
        <v>1</v>
      </c>
      <c r="G369" s="89">
        <v>10</v>
      </c>
      <c r="H369" s="89">
        <v>0</v>
      </c>
      <c r="I369" s="89">
        <v>1</v>
      </c>
      <c r="J369" s="89">
        <v>38</v>
      </c>
      <c r="K369" s="89">
        <v>0</v>
      </c>
    </row>
    <row r="370" spans="1:11" ht="15.75">
      <c r="A370" s="910" t="s">
        <v>668</v>
      </c>
      <c r="B370" s="910"/>
      <c r="C370" s="516">
        <v>30</v>
      </c>
      <c r="D370" s="516">
        <v>0</v>
      </c>
      <c r="E370" s="516">
        <v>4</v>
      </c>
      <c r="F370" s="516">
        <v>2</v>
      </c>
      <c r="G370" s="516">
        <v>11</v>
      </c>
      <c r="H370" s="516">
        <v>0</v>
      </c>
      <c r="I370" s="516">
        <v>1</v>
      </c>
      <c r="J370" s="516">
        <v>51</v>
      </c>
      <c r="K370" s="516">
        <v>0</v>
      </c>
    </row>
    <row r="371" spans="1:11" ht="30.75" customHeight="1">
      <c r="A371" s="703" t="s">
        <v>208</v>
      </c>
      <c r="B371" s="514" t="s">
        <v>666</v>
      </c>
      <c r="C371" s="511">
        <v>16</v>
      </c>
      <c r="D371" s="511">
        <v>0</v>
      </c>
      <c r="E371" s="546">
        <v>5</v>
      </c>
      <c r="F371" s="546">
        <v>1</v>
      </c>
      <c r="G371" s="546">
        <v>0</v>
      </c>
      <c r="H371" s="546">
        <v>0</v>
      </c>
      <c r="I371" s="546">
        <v>0</v>
      </c>
      <c r="J371" s="89">
        <v>16</v>
      </c>
      <c r="K371" s="89">
        <v>5</v>
      </c>
    </row>
    <row r="372" spans="1:11" ht="63">
      <c r="A372" s="704"/>
      <c r="B372" s="545" t="s">
        <v>925</v>
      </c>
      <c r="C372" s="423">
        <v>1</v>
      </c>
      <c r="D372" s="423">
        <v>0</v>
      </c>
      <c r="E372" s="423">
        <v>1</v>
      </c>
      <c r="F372" s="423">
        <v>0</v>
      </c>
      <c r="G372" s="423">
        <v>0</v>
      </c>
      <c r="H372" s="423">
        <v>0</v>
      </c>
      <c r="I372" s="423">
        <v>0</v>
      </c>
      <c r="J372" s="423">
        <v>1</v>
      </c>
      <c r="K372" s="423">
        <v>1</v>
      </c>
    </row>
    <row r="373" spans="1:11" ht="14.25" customHeight="1">
      <c r="A373" s="704"/>
      <c r="B373" s="510" t="s">
        <v>926</v>
      </c>
      <c r="C373" s="580">
        <v>3</v>
      </c>
      <c r="D373" s="580">
        <v>0</v>
      </c>
      <c r="E373" s="581">
        <v>1</v>
      </c>
      <c r="F373" s="581">
        <v>0</v>
      </c>
      <c r="G373" s="581">
        <v>0</v>
      </c>
      <c r="H373" s="581">
        <v>0</v>
      </c>
      <c r="I373" s="581">
        <v>0</v>
      </c>
      <c r="J373" s="582">
        <v>3</v>
      </c>
      <c r="K373" s="582">
        <v>1</v>
      </c>
    </row>
    <row r="374" spans="1:11" ht="14.25" customHeight="1">
      <c r="A374" s="704"/>
      <c r="B374" s="510" t="s">
        <v>927</v>
      </c>
      <c r="C374" s="580">
        <v>1</v>
      </c>
      <c r="D374" s="580">
        <v>0</v>
      </c>
      <c r="E374" s="581">
        <v>1</v>
      </c>
      <c r="F374" s="581">
        <v>0</v>
      </c>
      <c r="G374" s="581">
        <v>0</v>
      </c>
      <c r="H374" s="581">
        <v>0</v>
      </c>
      <c r="I374" s="581">
        <v>0</v>
      </c>
      <c r="J374" s="582">
        <v>1</v>
      </c>
      <c r="K374" s="582">
        <v>1</v>
      </c>
    </row>
    <row r="375" spans="1:11" ht="14.25" customHeight="1">
      <c r="A375" s="704"/>
      <c r="B375" s="510" t="s">
        <v>928</v>
      </c>
      <c r="C375" s="580">
        <v>1</v>
      </c>
      <c r="D375" s="580">
        <v>0</v>
      </c>
      <c r="E375" s="581">
        <v>1</v>
      </c>
      <c r="F375" s="581">
        <v>0</v>
      </c>
      <c r="G375" s="581">
        <v>0</v>
      </c>
      <c r="H375" s="581">
        <v>0</v>
      </c>
      <c r="I375" s="581">
        <v>0</v>
      </c>
      <c r="J375" s="582">
        <v>1</v>
      </c>
      <c r="K375" s="582">
        <v>1</v>
      </c>
    </row>
    <row r="376" spans="1:11" ht="31.5">
      <c r="A376" s="704"/>
      <c r="B376" s="510" t="s">
        <v>929</v>
      </c>
      <c r="C376" s="580">
        <v>1</v>
      </c>
      <c r="D376" s="580">
        <v>0</v>
      </c>
      <c r="E376" s="581">
        <v>1</v>
      </c>
      <c r="F376" s="581">
        <v>1</v>
      </c>
      <c r="G376" s="581">
        <v>0</v>
      </c>
      <c r="H376" s="581">
        <v>0</v>
      </c>
      <c r="I376" s="581">
        <v>0</v>
      </c>
      <c r="J376" s="582">
        <v>1</v>
      </c>
      <c r="K376" s="582">
        <v>1</v>
      </c>
    </row>
    <row r="377" spans="1:11" ht="31.5">
      <c r="A377" s="704"/>
      <c r="B377" s="513" t="s">
        <v>667</v>
      </c>
      <c r="C377" s="89">
        <v>30</v>
      </c>
      <c r="D377" s="89">
        <v>0</v>
      </c>
      <c r="E377" s="546">
        <v>5</v>
      </c>
      <c r="F377" s="89">
        <v>3</v>
      </c>
      <c r="G377" s="89">
        <v>3</v>
      </c>
      <c r="H377" s="89">
        <v>0</v>
      </c>
      <c r="I377" s="89">
        <v>0</v>
      </c>
      <c r="J377" s="89">
        <v>30</v>
      </c>
      <c r="K377" s="89">
        <v>5</v>
      </c>
    </row>
    <row r="378" spans="1:11" ht="15.75">
      <c r="A378" s="704"/>
      <c r="B378" s="585" t="s">
        <v>930</v>
      </c>
      <c r="C378" s="423">
        <v>1</v>
      </c>
      <c r="D378" s="89">
        <v>0</v>
      </c>
      <c r="E378" s="423">
        <v>1</v>
      </c>
      <c r="F378" s="423">
        <v>1</v>
      </c>
      <c r="G378" s="423">
        <v>1</v>
      </c>
      <c r="H378" s="89">
        <v>0</v>
      </c>
      <c r="I378" s="89">
        <v>0</v>
      </c>
      <c r="J378" s="423">
        <v>1</v>
      </c>
      <c r="K378" s="423">
        <v>1</v>
      </c>
    </row>
    <row r="379" spans="1:11" ht="31.5">
      <c r="A379" s="704"/>
      <c r="B379" s="208" t="s">
        <v>931</v>
      </c>
      <c r="C379" s="89">
        <v>1</v>
      </c>
      <c r="D379" s="89">
        <v>0</v>
      </c>
      <c r="E379" s="89">
        <v>1</v>
      </c>
      <c r="F379" s="89">
        <v>0</v>
      </c>
      <c r="G379" s="89">
        <v>0</v>
      </c>
      <c r="H379" s="89">
        <v>0</v>
      </c>
      <c r="I379" s="89">
        <v>0</v>
      </c>
      <c r="J379" s="89">
        <v>1</v>
      </c>
      <c r="K379" s="423">
        <v>1</v>
      </c>
    </row>
    <row r="380" spans="1:11" ht="31.5">
      <c r="A380" s="704"/>
      <c r="B380" s="208" t="s">
        <v>932</v>
      </c>
      <c r="C380" s="89">
        <v>1</v>
      </c>
      <c r="D380" s="89">
        <v>0</v>
      </c>
      <c r="E380" s="89">
        <v>1</v>
      </c>
      <c r="F380" s="89">
        <v>1</v>
      </c>
      <c r="G380" s="89">
        <v>1</v>
      </c>
      <c r="H380" s="89">
        <v>0</v>
      </c>
      <c r="I380" s="89">
        <v>0</v>
      </c>
      <c r="J380" s="89">
        <v>1</v>
      </c>
      <c r="K380" s="423">
        <v>1</v>
      </c>
    </row>
    <row r="381" spans="1:11" ht="15.75">
      <c r="A381" s="704"/>
      <c r="B381" s="208" t="s">
        <v>933</v>
      </c>
      <c r="C381" s="89">
        <v>1</v>
      </c>
      <c r="D381" s="89">
        <v>0</v>
      </c>
      <c r="E381" s="89">
        <v>1</v>
      </c>
      <c r="F381" s="89">
        <v>0</v>
      </c>
      <c r="G381" s="89">
        <v>1</v>
      </c>
      <c r="H381" s="89">
        <v>0</v>
      </c>
      <c r="I381" s="89">
        <v>0</v>
      </c>
      <c r="J381" s="89">
        <v>1</v>
      </c>
      <c r="K381" s="423">
        <v>1</v>
      </c>
    </row>
    <row r="382" spans="1:11" ht="31.5">
      <c r="A382" s="705"/>
      <c r="B382" s="586" t="s">
        <v>934</v>
      </c>
      <c r="C382" s="546">
        <v>1</v>
      </c>
      <c r="D382" s="89">
        <v>0</v>
      </c>
      <c r="E382" s="546">
        <v>1</v>
      </c>
      <c r="F382" s="546">
        <v>1</v>
      </c>
      <c r="G382" s="546">
        <v>0</v>
      </c>
      <c r="H382" s="89">
        <v>0</v>
      </c>
      <c r="I382" s="89">
        <v>0</v>
      </c>
      <c r="J382" s="546">
        <v>1</v>
      </c>
      <c r="K382" s="423">
        <v>1</v>
      </c>
    </row>
    <row r="383" spans="1:11" ht="15.75">
      <c r="A383" s="910" t="s">
        <v>668</v>
      </c>
      <c r="B383" s="910"/>
      <c r="C383" s="516">
        <v>46</v>
      </c>
      <c r="D383" s="516">
        <v>0</v>
      </c>
      <c r="E383" s="516">
        <v>10</v>
      </c>
      <c r="F383" s="516">
        <v>4</v>
      </c>
      <c r="G383" s="516">
        <v>3</v>
      </c>
      <c r="H383" s="516">
        <v>2</v>
      </c>
      <c r="I383" s="516">
        <v>1</v>
      </c>
      <c r="J383" s="516">
        <v>36</v>
      </c>
      <c r="K383" s="516">
        <v>12</v>
      </c>
    </row>
    <row r="384" spans="1:11" ht="31.5">
      <c r="A384" s="911" t="s">
        <v>209</v>
      </c>
      <c r="B384" s="510" t="s">
        <v>666</v>
      </c>
      <c r="C384" s="423"/>
      <c r="D384" s="423"/>
      <c r="E384" s="423"/>
      <c r="F384" s="423"/>
      <c r="G384" s="423"/>
      <c r="H384" s="423"/>
      <c r="I384" s="423"/>
      <c r="J384" s="423"/>
      <c r="K384" s="423"/>
    </row>
    <row r="385" spans="1:11" ht="31.5">
      <c r="A385" s="911"/>
      <c r="B385" s="510" t="s">
        <v>667</v>
      </c>
      <c r="C385" s="89">
        <v>8</v>
      </c>
      <c r="D385" s="89">
        <v>0</v>
      </c>
      <c r="E385" s="89">
        <v>1</v>
      </c>
      <c r="F385" s="89">
        <v>1</v>
      </c>
      <c r="G385" s="89">
        <v>19</v>
      </c>
      <c r="H385" s="89"/>
      <c r="I385" s="89">
        <v>1</v>
      </c>
      <c r="J385" s="89">
        <v>11</v>
      </c>
      <c r="K385" s="89">
        <v>0</v>
      </c>
    </row>
    <row r="386" spans="1:11" ht="15.75">
      <c r="A386" s="910" t="s">
        <v>668</v>
      </c>
      <c r="B386" s="910"/>
      <c r="C386" s="516">
        <v>8</v>
      </c>
      <c r="D386" s="516">
        <v>0</v>
      </c>
      <c r="E386" s="516">
        <v>1</v>
      </c>
      <c r="F386" s="516">
        <v>1</v>
      </c>
      <c r="G386" s="516">
        <v>19</v>
      </c>
      <c r="H386" s="516"/>
      <c r="I386" s="516">
        <v>1</v>
      </c>
      <c r="J386" s="516">
        <v>11</v>
      </c>
      <c r="K386" s="516">
        <v>0</v>
      </c>
    </row>
    <row r="387" spans="1:11" ht="126">
      <c r="A387" s="912" t="s">
        <v>276</v>
      </c>
      <c r="B387" s="583" t="s">
        <v>935</v>
      </c>
      <c r="C387" s="379">
        <v>1</v>
      </c>
      <c r="D387" s="379">
        <v>0</v>
      </c>
      <c r="E387" s="584">
        <v>0</v>
      </c>
      <c r="F387" s="584">
        <v>0</v>
      </c>
      <c r="G387" s="584">
        <v>12</v>
      </c>
      <c r="H387" s="584">
        <v>0</v>
      </c>
      <c r="I387" s="584">
        <v>1</v>
      </c>
      <c r="J387" s="89">
        <v>4</v>
      </c>
      <c r="K387" s="89"/>
    </row>
    <row r="388" spans="1:11" ht="78.75">
      <c r="A388" s="913"/>
      <c r="B388" s="583" t="s">
        <v>936</v>
      </c>
      <c r="C388" s="89">
        <v>1</v>
      </c>
      <c r="D388" s="89">
        <v>0</v>
      </c>
      <c r="E388" s="89">
        <v>0</v>
      </c>
      <c r="F388" s="89">
        <v>0</v>
      </c>
      <c r="G388" s="89">
        <v>12</v>
      </c>
      <c r="H388" s="89">
        <v>0</v>
      </c>
      <c r="I388" s="89">
        <v>1</v>
      </c>
      <c r="J388" s="89">
        <v>4</v>
      </c>
      <c r="K388" s="89"/>
    </row>
    <row r="389" spans="1:11" ht="110.25">
      <c r="A389" s="913"/>
      <c r="B389" s="208" t="s">
        <v>937</v>
      </c>
      <c r="C389" s="89">
        <v>1</v>
      </c>
      <c r="D389" s="89">
        <v>0</v>
      </c>
      <c r="E389" s="89">
        <v>0</v>
      </c>
      <c r="F389" s="89">
        <v>0</v>
      </c>
      <c r="G389" s="89">
        <v>12</v>
      </c>
      <c r="H389" s="89">
        <v>0</v>
      </c>
      <c r="I389" s="89">
        <v>1</v>
      </c>
      <c r="J389" s="89">
        <v>4</v>
      </c>
      <c r="K389" s="89"/>
    </row>
    <row r="390" spans="1:11" ht="141.75">
      <c r="A390" s="913"/>
      <c r="B390" s="208" t="s">
        <v>938</v>
      </c>
      <c r="C390" s="90">
        <v>1</v>
      </c>
      <c r="D390" s="90">
        <v>0</v>
      </c>
      <c r="E390" s="90">
        <v>1</v>
      </c>
      <c r="F390" s="90">
        <v>1</v>
      </c>
      <c r="G390" s="90">
        <v>12</v>
      </c>
      <c r="H390" s="90">
        <v>0</v>
      </c>
      <c r="I390" s="90">
        <v>1</v>
      </c>
      <c r="J390" s="90">
        <v>4</v>
      </c>
      <c r="K390" s="90"/>
    </row>
    <row r="391" spans="1:11" ht="47.25">
      <c r="A391" s="914"/>
      <c r="B391" s="208" t="s">
        <v>939</v>
      </c>
      <c r="C391" s="89">
        <v>1</v>
      </c>
      <c r="D391" s="89">
        <v>0</v>
      </c>
      <c r="E391" s="89">
        <v>1</v>
      </c>
      <c r="F391" s="89">
        <v>1</v>
      </c>
      <c r="G391" s="89">
        <v>12</v>
      </c>
      <c r="H391" s="89">
        <v>0</v>
      </c>
      <c r="I391" s="89">
        <v>1</v>
      </c>
      <c r="J391" s="89">
        <v>4</v>
      </c>
      <c r="K391" s="89"/>
    </row>
    <row r="392" spans="1:11" ht="15.75">
      <c r="A392" s="910" t="s">
        <v>668</v>
      </c>
      <c r="B392" s="910"/>
      <c r="C392" s="89">
        <v>5</v>
      </c>
      <c r="D392" s="89">
        <v>0</v>
      </c>
      <c r="E392" s="89">
        <v>2</v>
      </c>
      <c r="F392" s="89">
        <v>2</v>
      </c>
      <c r="G392" s="89">
        <v>60</v>
      </c>
      <c r="H392" s="89">
        <v>0</v>
      </c>
      <c r="I392" s="89">
        <v>1</v>
      </c>
      <c r="J392" s="89">
        <v>4</v>
      </c>
      <c r="K392" s="89">
        <v>27</v>
      </c>
    </row>
    <row r="393" spans="1:11" ht="31.5">
      <c r="A393" s="908" t="s">
        <v>206</v>
      </c>
      <c r="B393" s="510" t="s">
        <v>666</v>
      </c>
      <c r="C393" s="89">
        <v>20</v>
      </c>
      <c r="D393" s="89">
        <v>5</v>
      </c>
      <c r="E393" s="89">
        <v>3</v>
      </c>
      <c r="F393" s="89">
        <v>7</v>
      </c>
      <c r="G393" s="89">
        <v>16</v>
      </c>
      <c r="H393" s="89">
        <v>15</v>
      </c>
      <c r="I393" s="89">
        <v>1</v>
      </c>
      <c r="J393" s="89">
        <v>38</v>
      </c>
      <c r="K393" s="89">
        <v>0</v>
      </c>
    </row>
    <row r="394" spans="1:11" ht="31.5">
      <c r="A394" s="909"/>
      <c r="B394" s="510" t="s">
        <v>667</v>
      </c>
      <c r="C394" s="89">
        <v>0</v>
      </c>
      <c r="D394" s="89">
        <v>0</v>
      </c>
      <c r="E394" s="89">
        <v>0</v>
      </c>
      <c r="F394" s="89">
        <v>0</v>
      </c>
      <c r="G394" s="89">
        <v>0</v>
      </c>
      <c r="H394" s="89">
        <v>0</v>
      </c>
      <c r="I394" s="89">
        <v>0</v>
      </c>
      <c r="J394" s="89">
        <v>0</v>
      </c>
      <c r="K394" s="89">
        <v>0</v>
      </c>
    </row>
    <row r="395" spans="1:11" ht="15.75">
      <c r="A395" s="910" t="s">
        <v>668</v>
      </c>
      <c r="B395" s="910"/>
      <c r="C395" s="89">
        <v>20</v>
      </c>
      <c r="D395" s="89">
        <v>5</v>
      </c>
      <c r="E395" s="89">
        <v>3</v>
      </c>
      <c r="F395" s="89">
        <v>7</v>
      </c>
      <c r="G395" s="89">
        <v>16</v>
      </c>
      <c r="H395" s="89">
        <v>15</v>
      </c>
      <c r="I395" s="89">
        <v>1</v>
      </c>
      <c r="J395" s="89">
        <v>38</v>
      </c>
      <c r="K395" s="89">
        <v>0</v>
      </c>
    </row>
    <row r="396" spans="1:11" ht="18.75">
      <c r="A396" s="904" t="s">
        <v>95</v>
      </c>
      <c r="B396" s="905"/>
      <c r="C396" s="597"/>
      <c r="D396" s="597"/>
      <c r="E396" s="597"/>
      <c r="F396" s="597"/>
      <c r="G396" s="597"/>
      <c r="H396" s="597"/>
      <c r="I396" s="597"/>
      <c r="J396" s="597"/>
      <c r="K396" s="597"/>
    </row>
    <row r="397" spans="1:11" ht="35.25" customHeight="1">
      <c r="A397" s="902" t="s">
        <v>234</v>
      </c>
      <c r="B397" s="902"/>
      <c r="C397" s="902"/>
      <c r="D397" s="902"/>
      <c r="E397" s="902"/>
      <c r="F397" s="902"/>
      <c r="G397" s="902"/>
      <c r="H397" s="902"/>
      <c r="I397" s="902"/>
      <c r="J397" s="902"/>
      <c r="K397" s="903"/>
    </row>
    <row r="398" spans="1:11" ht="31.5">
      <c r="A398" s="896" t="s">
        <v>218</v>
      </c>
      <c r="B398" s="500" t="s">
        <v>666</v>
      </c>
      <c r="C398" s="498">
        <v>3</v>
      </c>
      <c r="D398" s="498">
        <v>0</v>
      </c>
      <c r="E398" s="483">
        <v>0</v>
      </c>
      <c r="F398" s="483">
        <v>0</v>
      </c>
      <c r="G398" s="483">
        <v>2</v>
      </c>
      <c r="H398" s="483">
        <v>0</v>
      </c>
      <c r="I398" s="483">
        <v>2</v>
      </c>
      <c r="J398" s="457">
        <v>3</v>
      </c>
      <c r="K398" s="457">
        <v>0</v>
      </c>
    </row>
    <row r="399" spans="1:11" ht="15.75">
      <c r="A399" s="898"/>
      <c r="B399" s="21" t="s">
        <v>740</v>
      </c>
      <c r="C399" s="17">
        <v>1</v>
      </c>
      <c r="D399" s="498">
        <v>0</v>
      </c>
      <c r="E399" s="53">
        <v>0</v>
      </c>
      <c r="F399" s="53">
        <v>0</v>
      </c>
      <c r="G399" s="53">
        <v>1</v>
      </c>
      <c r="H399" s="53">
        <v>0</v>
      </c>
      <c r="I399" s="53">
        <v>1</v>
      </c>
      <c r="J399" s="233">
        <v>1</v>
      </c>
      <c r="K399" s="233"/>
    </row>
    <row r="400" spans="1:11" ht="15.75">
      <c r="A400" s="898"/>
      <c r="B400" s="23" t="s">
        <v>742</v>
      </c>
      <c r="C400" s="233">
        <v>1</v>
      </c>
      <c r="D400" s="233">
        <v>0</v>
      </c>
      <c r="E400" s="233">
        <v>0</v>
      </c>
      <c r="F400" s="233">
        <v>0</v>
      </c>
      <c r="G400" s="233">
        <v>1</v>
      </c>
      <c r="H400" s="233">
        <v>0</v>
      </c>
      <c r="I400" s="233">
        <v>1</v>
      </c>
      <c r="J400" s="233">
        <v>1</v>
      </c>
      <c r="K400" s="233"/>
    </row>
    <row r="401" spans="1:11" ht="15.75">
      <c r="A401" s="898"/>
      <c r="B401" s="23" t="s">
        <v>741</v>
      </c>
      <c r="C401" s="233">
        <v>1</v>
      </c>
      <c r="D401" s="233">
        <v>1</v>
      </c>
      <c r="E401" s="233">
        <v>0</v>
      </c>
      <c r="F401" s="233">
        <v>0</v>
      </c>
      <c r="G401" s="233">
        <v>0</v>
      </c>
      <c r="H401" s="233">
        <v>0</v>
      </c>
      <c r="I401" s="233">
        <v>0</v>
      </c>
      <c r="J401" s="233">
        <v>1</v>
      </c>
      <c r="K401" s="233"/>
    </row>
    <row r="402" spans="1:11" ht="31.5">
      <c r="A402" s="898"/>
      <c r="B402" s="500" t="s">
        <v>667</v>
      </c>
      <c r="C402" s="457">
        <v>1</v>
      </c>
      <c r="D402" s="457">
        <v>1</v>
      </c>
      <c r="E402" s="457">
        <v>1</v>
      </c>
      <c r="F402" s="457">
        <v>1</v>
      </c>
      <c r="G402" s="457">
        <v>1</v>
      </c>
      <c r="H402" s="457">
        <v>0</v>
      </c>
      <c r="I402" s="457">
        <v>1</v>
      </c>
      <c r="J402" s="457">
        <v>1</v>
      </c>
      <c r="K402" s="457">
        <v>2</v>
      </c>
    </row>
    <row r="403" spans="1:11" ht="15.75">
      <c r="A403" s="897"/>
      <c r="B403" s="23" t="s">
        <v>943</v>
      </c>
      <c r="C403" s="233">
        <v>1</v>
      </c>
      <c r="D403" s="233">
        <v>1</v>
      </c>
      <c r="E403" s="233">
        <v>1</v>
      </c>
      <c r="F403" s="233">
        <v>1</v>
      </c>
      <c r="G403" s="233">
        <v>1</v>
      </c>
      <c r="H403" s="233">
        <v>0</v>
      </c>
      <c r="I403" s="233">
        <v>1</v>
      </c>
      <c r="J403" s="233">
        <v>1</v>
      </c>
      <c r="K403" s="233"/>
    </row>
    <row r="404" spans="1:11" ht="31.5">
      <c r="A404" s="896" t="s">
        <v>221</v>
      </c>
      <c r="B404" s="500" t="s">
        <v>666</v>
      </c>
      <c r="C404" s="498">
        <v>3</v>
      </c>
      <c r="D404" s="498">
        <v>1</v>
      </c>
      <c r="E404" s="483">
        <v>3</v>
      </c>
      <c r="F404" s="483">
        <v>1</v>
      </c>
      <c r="G404" s="483">
        <v>17</v>
      </c>
      <c r="H404" s="483"/>
      <c r="I404" s="483"/>
      <c r="J404" s="457">
        <v>3</v>
      </c>
      <c r="K404" s="457"/>
    </row>
    <row r="405" spans="1:11" ht="47.25">
      <c r="A405" s="898"/>
      <c r="B405" s="21" t="s">
        <v>944</v>
      </c>
      <c r="C405" s="17">
        <v>1</v>
      </c>
      <c r="D405" s="498"/>
      <c r="E405" s="53">
        <v>1</v>
      </c>
      <c r="F405" s="53"/>
      <c r="G405" s="53">
        <v>15</v>
      </c>
      <c r="H405" s="53"/>
      <c r="I405" s="53"/>
      <c r="J405" s="233">
        <v>1</v>
      </c>
      <c r="K405" s="233"/>
    </row>
    <row r="406" spans="1:11" ht="15.75">
      <c r="A406" s="898"/>
      <c r="B406" s="23" t="s">
        <v>945</v>
      </c>
      <c r="C406" s="233">
        <v>1</v>
      </c>
      <c r="D406" s="233">
        <v>1</v>
      </c>
      <c r="E406" s="233">
        <v>1</v>
      </c>
      <c r="F406" s="233">
        <v>1</v>
      </c>
      <c r="G406" s="233">
        <v>1</v>
      </c>
      <c r="H406" s="233"/>
      <c r="I406" s="233"/>
      <c r="J406" s="233">
        <v>1</v>
      </c>
      <c r="K406" s="233"/>
    </row>
    <row r="407" spans="1:11" ht="15.75">
      <c r="A407" s="898"/>
      <c r="B407" s="23" t="s">
        <v>880</v>
      </c>
      <c r="C407" s="233">
        <v>1</v>
      </c>
      <c r="D407" s="233"/>
      <c r="E407" s="233">
        <v>1</v>
      </c>
      <c r="F407" s="233"/>
      <c r="G407" s="233">
        <v>1</v>
      </c>
      <c r="H407" s="233"/>
      <c r="I407" s="233"/>
      <c r="J407" s="233">
        <v>1</v>
      </c>
      <c r="K407" s="233"/>
    </row>
    <row r="408" spans="1:11" ht="31.5">
      <c r="A408" s="898"/>
      <c r="B408" s="500" t="s">
        <v>667</v>
      </c>
      <c r="C408" s="457">
        <v>2</v>
      </c>
      <c r="D408" s="457"/>
      <c r="E408" s="457">
        <v>2</v>
      </c>
      <c r="F408" s="457"/>
      <c r="G408" s="457">
        <v>7</v>
      </c>
      <c r="H408" s="457">
        <v>1</v>
      </c>
      <c r="I408" s="457">
        <v>1</v>
      </c>
      <c r="J408" s="457">
        <v>2</v>
      </c>
      <c r="K408" s="457"/>
    </row>
    <row r="409" spans="1:11" ht="15.75">
      <c r="A409" s="898"/>
      <c r="B409" s="592" t="s">
        <v>946</v>
      </c>
      <c r="C409" s="233">
        <v>1</v>
      </c>
      <c r="D409" s="233"/>
      <c r="E409" s="233">
        <v>1</v>
      </c>
      <c r="F409" s="233"/>
      <c r="G409" s="233">
        <v>6</v>
      </c>
      <c r="H409" s="233">
        <v>1</v>
      </c>
      <c r="I409" s="233">
        <v>1</v>
      </c>
      <c r="J409" s="233">
        <v>1</v>
      </c>
      <c r="K409" s="233"/>
    </row>
    <row r="410" spans="1:11" ht="15.75">
      <c r="A410" s="897"/>
      <c r="B410" s="23" t="s">
        <v>947</v>
      </c>
      <c r="C410" s="233">
        <v>1</v>
      </c>
      <c r="D410" s="233"/>
      <c r="E410" s="233">
        <v>1</v>
      </c>
      <c r="F410" s="233"/>
      <c r="G410" s="233">
        <v>1</v>
      </c>
      <c r="H410" s="233"/>
      <c r="I410" s="233"/>
      <c r="J410" s="233">
        <v>1</v>
      </c>
      <c r="K410" s="233"/>
    </row>
    <row r="411" spans="1:11" ht="31.5">
      <c r="A411" s="896" t="s">
        <v>225</v>
      </c>
      <c r="B411" s="500" t="s">
        <v>666</v>
      </c>
      <c r="C411" s="457">
        <v>8</v>
      </c>
      <c r="D411" s="457">
        <v>0</v>
      </c>
      <c r="E411" s="457">
        <v>1</v>
      </c>
      <c r="F411" s="457">
        <v>1</v>
      </c>
      <c r="G411" s="457">
        <v>3</v>
      </c>
      <c r="H411" s="457">
        <v>0</v>
      </c>
      <c r="I411" s="457">
        <v>0</v>
      </c>
      <c r="J411" s="457">
        <v>7</v>
      </c>
      <c r="K411" s="457">
        <v>7</v>
      </c>
    </row>
    <row r="412" spans="1:11" ht="31.5">
      <c r="A412" s="898"/>
      <c r="B412" s="593" t="s">
        <v>948</v>
      </c>
      <c r="C412" s="520">
        <v>1</v>
      </c>
      <c r="D412" s="498">
        <v>0</v>
      </c>
      <c r="E412" s="53">
        <v>0</v>
      </c>
      <c r="F412" s="53">
        <v>0</v>
      </c>
      <c r="G412" s="53" t="s">
        <v>949</v>
      </c>
      <c r="H412" s="53">
        <v>0</v>
      </c>
      <c r="I412" s="53">
        <v>0</v>
      </c>
      <c r="J412" s="233">
        <v>1</v>
      </c>
      <c r="K412" s="233">
        <v>1</v>
      </c>
    </row>
    <row r="413" spans="1:11" ht="31.5">
      <c r="A413" s="898"/>
      <c r="B413" s="593" t="s">
        <v>950</v>
      </c>
      <c r="C413" s="520">
        <v>1</v>
      </c>
      <c r="D413" s="498">
        <v>0</v>
      </c>
      <c r="E413" s="53">
        <v>0</v>
      </c>
      <c r="F413" s="53">
        <v>0</v>
      </c>
      <c r="G413" s="53" t="s">
        <v>949</v>
      </c>
      <c r="H413" s="53">
        <v>0</v>
      </c>
      <c r="I413" s="53">
        <v>0</v>
      </c>
      <c r="J413" s="233">
        <v>1</v>
      </c>
      <c r="K413" s="233">
        <v>1</v>
      </c>
    </row>
    <row r="414" spans="1:11" ht="31.5">
      <c r="A414" s="898"/>
      <c r="B414" s="593" t="s">
        <v>951</v>
      </c>
      <c r="C414" s="520">
        <v>1</v>
      </c>
      <c r="D414" s="498">
        <v>0</v>
      </c>
      <c r="E414" s="53">
        <v>0</v>
      </c>
      <c r="F414" s="53">
        <v>0</v>
      </c>
      <c r="G414" s="53">
        <v>0</v>
      </c>
      <c r="H414" s="53">
        <v>0</v>
      </c>
      <c r="I414" s="53">
        <v>0</v>
      </c>
      <c r="J414" s="233">
        <v>1</v>
      </c>
      <c r="K414" s="233">
        <v>1</v>
      </c>
    </row>
    <row r="415" spans="1:11" ht="31.5">
      <c r="A415" s="898"/>
      <c r="B415" s="593" t="s">
        <v>952</v>
      </c>
      <c r="C415" s="520">
        <v>1</v>
      </c>
      <c r="D415" s="498">
        <v>0</v>
      </c>
      <c r="E415" s="53">
        <v>0</v>
      </c>
      <c r="F415" s="53">
        <v>0</v>
      </c>
      <c r="G415" s="53" t="s">
        <v>949</v>
      </c>
      <c r="H415" s="53">
        <v>0</v>
      </c>
      <c r="I415" s="53">
        <v>0</v>
      </c>
      <c r="J415" s="233">
        <v>1</v>
      </c>
      <c r="K415" s="233">
        <v>1</v>
      </c>
    </row>
    <row r="416" spans="1:11" ht="47.25">
      <c r="A416" s="898"/>
      <c r="B416" s="593" t="s">
        <v>953</v>
      </c>
      <c r="C416" s="520">
        <v>1</v>
      </c>
      <c r="D416" s="498">
        <v>0</v>
      </c>
      <c r="E416" s="53">
        <v>1</v>
      </c>
      <c r="F416" s="53">
        <v>1</v>
      </c>
      <c r="G416" s="53">
        <v>0</v>
      </c>
      <c r="H416" s="53">
        <v>0</v>
      </c>
      <c r="I416" s="53">
        <v>0</v>
      </c>
      <c r="J416" s="233">
        <v>0</v>
      </c>
      <c r="K416" s="233">
        <v>0</v>
      </c>
    </row>
    <row r="417" spans="1:11" ht="15.75">
      <c r="A417" s="898"/>
      <c r="B417" s="593" t="s">
        <v>954</v>
      </c>
      <c r="C417" s="520">
        <v>1</v>
      </c>
      <c r="D417" s="498">
        <v>0</v>
      </c>
      <c r="E417" s="53">
        <v>0</v>
      </c>
      <c r="F417" s="53">
        <v>0</v>
      </c>
      <c r="G417" s="53">
        <v>0</v>
      </c>
      <c r="H417" s="53">
        <v>0</v>
      </c>
      <c r="I417" s="53">
        <v>0</v>
      </c>
      <c r="J417" s="233">
        <v>1</v>
      </c>
      <c r="K417" s="233">
        <v>1</v>
      </c>
    </row>
    <row r="418" spans="1:11" ht="63">
      <c r="A418" s="898"/>
      <c r="B418" s="593" t="s">
        <v>955</v>
      </c>
      <c r="C418" s="499">
        <v>2</v>
      </c>
      <c r="D418" s="233">
        <v>0</v>
      </c>
      <c r="E418" s="233">
        <v>0</v>
      </c>
      <c r="F418" s="233">
        <v>0</v>
      </c>
      <c r="G418" s="233">
        <v>0</v>
      </c>
      <c r="H418" s="233">
        <v>0</v>
      </c>
      <c r="I418" s="233">
        <v>0</v>
      </c>
      <c r="J418" s="233">
        <v>2</v>
      </c>
      <c r="K418" s="233">
        <v>2</v>
      </c>
    </row>
    <row r="419" spans="1:11" ht="31.5">
      <c r="A419" s="898"/>
      <c r="B419" s="594" t="s">
        <v>667</v>
      </c>
      <c r="C419" s="457">
        <v>6</v>
      </c>
      <c r="D419" s="457">
        <v>0</v>
      </c>
      <c r="E419" s="457">
        <v>0</v>
      </c>
      <c r="F419" s="457">
        <v>0</v>
      </c>
      <c r="G419" s="457">
        <v>2</v>
      </c>
      <c r="H419" s="457">
        <v>1</v>
      </c>
      <c r="I419" s="457">
        <v>0</v>
      </c>
      <c r="J419" s="457">
        <v>6</v>
      </c>
      <c r="K419" s="457">
        <v>6</v>
      </c>
    </row>
    <row r="420" spans="1:11" ht="47.25">
      <c r="A420" s="898"/>
      <c r="B420" s="549" t="s">
        <v>956</v>
      </c>
      <c r="C420" s="499">
        <v>1</v>
      </c>
      <c r="D420" s="233">
        <v>0</v>
      </c>
      <c r="E420" s="233">
        <v>0</v>
      </c>
      <c r="F420" s="233">
        <v>0</v>
      </c>
      <c r="G420" s="233">
        <v>0</v>
      </c>
      <c r="H420" s="233">
        <v>0</v>
      </c>
      <c r="I420" s="233">
        <v>0</v>
      </c>
      <c r="J420" s="233">
        <v>1</v>
      </c>
      <c r="K420" s="233">
        <v>1</v>
      </c>
    </row>
    <row r="421" spans="1:11" ht="47.25">
      <c r="A421" s="898"/>
      <c r="B421" s="549" t="s">
        <v>957</v>
      </c>
      <c r="C421" s="499">
        <v>1</v>
      </c>
      <c r="D421" s="233">
        <v>0</v>
      </c>
      <c r="E421" s="233">
        <v>0</v>
      </c>
      <c r="F421" s="233">
        <v>0</v>
      </c>
      <c r="G421" s="233">
        <v>0</v>
      </c>
      <c r="H421" s="233">
        <v>0</v>
      </c>
      <c r="I421" s="233">
        <v>0</v>
      </c>
      <c r="J421" s="233">
        <v>1</v>
      </c>
      <c r="K421" s="233">
        <v>1</v>
      </c>
    </row>
    <row r="422" spans="1:11" ht="47.25">
      <c r="A422" s="898"/>
      <c r="B422" s="549" t="s">
        <v>958</v>
      </c>
      <c r="C422" s="499">
        <v>1</v>
      </c>
      <c r="D422" s="233">
        <v>0</v>
      </c>
      <c r="E422" s="233">
        <v>0</v>
      </c>
      <c r="F422" s="233">
        <v>0</v>
      </c>
      <c r="G422" s="233">
        <v>0</v>
      </c>
      <c r="H422" s="233">
        <v>0</v>
      </c>
      <c r="I422" s="233">
        <v>0</v>
      </c>
      <c r="J422" s="233">
        <v>1</v>
      </c>
      <c r="K422" s="233">
        <v>1</v>
      </c>
    </row>
    <row r="423" spans="1:11" ht="63">
      <c r="A423" s="898"/>
      <c r="B423" s="549" t="s">
        <v>959</v>
      </c>
      <c r="C423" s="499">
        <v>1</v>
      </c>
      <c r="D423" s="233">
        <v>0</v>
      </c>
      <c r="E423" s="233">
        <v>0</v>
      </c>
      <c r="F423" s="233">
        <v>0</v>
      </c>
      <c r="G423" s="233" t="s">
        <v>949</v>
      </c>
      <c r="H423" s="233" t="s">
        <v>949</v>
      </c>
      <c r="I423" s="233">
        <v>0</v>
      </c>
      <c r="J423" s="233">
        <v>1</v>
      </c>
      <c r="K423" s="233">
        <v>1</v>
      </c>
    </row>
    <row r="424" spans="1:11" ht="47.25">
      <c r="A424" s="898"/>
      <c r="B424" s="549" t="s">
        <v>960</v>
      </c>
      <c r="C424" s="499">
        <v>1</v>
      </c>
      <c r="D424" s="233">
        <v>0</v>
      </c>
      <c r="E424" s="233">
        <v>0</v>
      </c>
      <c r="F424" s="233">
        <v>0</v>
      </c>
      <c r="G424" s="233">
        <v>0</v>
      </c>
      <c r="H424" s="233">
        <v>0</v>
      </c>
      <c r="I424" s="233">
        <v>0</v>
      </c>
      <c r="J424" s="233">
        <v>1</v>
      </c>
      <c r="K424" s="233">
        <v>1</v>
      </c>
    </row>
    <row r="425" spans="1:11" ht="15">
      <c r="A425" s="898"/>
      <c r="B425" s="906" t="s">
        <v>961</v>
      </c>
      <c r="C425" s="735">
        <v>1</v>
      </c>
      <c r="D425" s="735">
        <v>0</v>
      </c>
      <c r="E425" s="735">
        <v>0</v>
      </c>
      <c r="F425" s="735">
        <v>0</v>
      </c>
      <c r="G425" s="735" t="s">
        <v>949</v>
      </c>
      <c r="H425" s="735">
        <v>0</v>
      </c>
      <c r="I425" s="735">
        <v>0</v>
      </c>
      <c r="J425" s="735">
        <v>1</v>
      </c>
      <c r="K425" s="735">
        <v>1</v>
      </c>
    </row>
    <row r="426" spans="1:11" ht="15">
      <c r="A426" s="897"/>
      <c r="B426" s="907"/>
      <c r="C426" s="737"/>
      <c r="D426" s="737"/>
      <c r="E426" s="737"/>
      <c r="F426" s="737"/>
      <c r="G426" s="737"/>
      <c r="H426" s="737"/>
      <c r="I426" s="737"/>
      <c r="J426" s="737"/>
      <c r="K426" s="737"/>
    </row>
    <row r="427" spans="1:11" ht="31.5">
      <c r="A427" s="896" t="s">
        <v>223</v>
      </c>
      <c r="B427" s="500" t="s">
        <v>666</v>
      </c>
      <c r="C427" s="457">
        <v>8</v>
      </c>
      <c r="D427" s="457">
        <v>0</v>
      </c>
      <c r="E427" s="457">
        <v>0</v>
      </c>
      <c r="F427" s="457">
        <v>1</v>
      </c>
      <c r="G427" s="457">
        <v>0</v>
      </c>
      <c r="H427" s="457">
        <v>0</v>
      </c>
      <c r="I427" s="457">
        <v>0</v>
      </c>
      <c r="J427" s="457">
        <v>0</v>
      </c>
      <c r="K427" s="457">
        <v>0</v>
      </c>
    </row>
    <row r="428" spans="1:11" ht="31.5">
      <c r="A428" s="897"/>
      <c r="B428" s="500" t="s">
        <v>667</v>
      </c>
      <c r="C428" s="457">
        <v>4</v>
      </c>
      <c r="D428" s="457">
        <v>0</v>
      </c>
      <c r="E428" s="457">
        <v>0</v>
      </c>
      <c r="F428" s="457">
        <v>0</v>
      </c>
      <c r="G428" s="457">
        <v>0</v>
      </c>
      <c r="H428" s="457">
        <v>0</v>
      </c>
      <c r="I428" s="457">
        <v>0</v>
      </c>
      <c r="J428" s="457">
        <v>0</v>
      </c>
      <c r="K428" s="457">
        <v>0</v>
      </c>
    </row>
    <row r="429" spans="1:11" ht="31.5">
      <c r="A429" s="896" t="s">
        <v>226</v>
      </c>
      <c r="B429" s="500" t="s">
        <v>666</v>
      </c>
      <c r="C429" s="498">
        <v>3</v>
      </c>
      <c r="D429" s="498">
        <v>1</v>
      </c>
      <c r="E429" s="483">
        <v>1</v>
      </c>
      <c r="F429" s="483">
        <v>1</v>
      </c>
      <c r="G429" s="483">
        <v>3</v>
      </c>
      <c r="H429" s="483">
        <v>3</v>
      </c>
      <c r="I429" s="483">
        <v>14</v>
      </c>
      <c r="J429" s="457">
        <v>3</v>
      </c>
      <c r="K429" s="457">
        <v>3</v>
      </c>
    </row>
    <row r="430" spans="1:11" ht="31.5">
      <c r="A430" s="897"/>
      <c r="B430" s="500" t="s">
        <v>667</v>
      </c>
      <c r="C430" s="457">
        <v>2</v>
      </c>
      <c r="D430" s="457">
        <v>0</v>
      </c>
      <c r="E430" s="457">
        <v>0</v>
      </c>
      <c r="F430" s="457">
        <v>0</v>
      </c>
      <c r="G430" s="457">
        <v>2</v>
      </c>
      <c r="H430" s="457">
        <v>2</v>
      </c>
      <c r="I430" s="457">
        <v>1</v>
      </c>
      <c r="J430" s="457">
        <v>2</v>
      </c>
      <c r="K430" s="457">
        <v>2</v>
      </c>
    </row>
    <row r="431" spans="1:11" ht="31.5">
      <c r="A431" s="732" t="s">
        <v>227</v>
      </c>
      <c r="B431" s="500" t="s">
        <v>666</v>
      </c>
      <c r="C431" s="498">
        <v>8</v>
      </c>
      <c r="D431" s="498">
        <v>0</v>
      </c>
      <c r="E431" s="483">
        <v>1</v>
      </c>
      <c r="F431" s="483">
        <v>1</v>
      </c>
      <c r="G431" s="483">
        <v>0</v>
      </c>
      <c r="H431" s="483">
        <v>0</v>
      </c>
      <c r="I431" s="483">
        <v>0</v>
      </c>
      <c r="J431" s="457">
        <v>7</v>
      </c>
      <c r="K431" s="457">
        <v>2</v>
      </c>
    </row>
    <row r="432" spans="1:11" ht="15.75">
      <c r="A432" s="733"/>
      <c r="B432" s="21" t="s">
        <v>962</v>
      </c>
      <c r="C432" s="17">
        <v>1</v>
      </c>
      <c r="D432" s="17">
        <v>0</v>
      </c>
      <c r="E432" s="53">
        <v>1</v>
      </c>
      <c r="F432" s="53">
        <v>1</v>
      </c>
      <c r="G432" s="53">
        <v>0</v>
      </c>
      <c r="H432" s="53">
        <v>0</v>
      </c>
      <c r="I432" s="53">
        <v>0</v>
      </c>
      <c r="J432" s="233">
        <v>1</v>
      </c>
      <c r="K432" s="233">
        <v>1</v>
      </c>
    </row>
    <row r="433" spans="1:11" ht="15.75">
      <c r="A433" s="733"/>
      <c r="B433" s="21" t="s">
        <v>906</v>
      </c>
      <c r="C433" s="17">
        <v>1</v>
      </c>
      <c r="D433" s="17">
        <v>0</v>
      </c>
      <c r="E433" s="53">
        <v>0</v>
      </c>
      <c r="F433" s="53">
        <v>0</v>
      </c>
      <c r="G433" s="53">
        <v>0</v>
      </c>
      <c r="H433" s="53">
        <v>0</v>
      </c>
      <c r="I433" s="53">
        <v>0</v>
      </c>
      <c r="J433" s="233">
        <v>1</v>
      </c>
      <c r="K433" s="233">
        <v>1</v>
      </c>
    </row>
    <row r="434" spans="1:11" ht="15.75">
      <c r="A434" s="733"/>
      <c r="B434" s="21" t="s">
        <v>963</v>
      </c>
      <c r="C434" s="17">
        <v>1</v>
      </c>
      <c r="D434" s="17">
        <v>0</v>
      </c>
      <c r="E434" s="53">
        <v>0</v>
      </c>
      <c r="F434" s="53">
        <v>0</v>
      </c>
      <c r="G434" s="53">
        <v>0</v>
      </c>
      <c r="H434" s="53">
        <v>0</v>
      </c>
      <c r="I434" s="53">
        <v>0</v>
      </c>
      <c r="J434" s="233">
        <v>1</v>
      </c>
      <c r="K434" s="233">
        <v>0</v>
      </c>
    </row>
    <row r="435" spans="1:11" ht="15.75">
      <c r="A435" s="733"/>
      <c r="B435" s="21" t="s">
        <v>964</v>
      </c>
      <c r="C435" s="17">
        <v>1</v>
      </c>
      <c r="D435" s="17">
        <v>0</v>
      </c>
      <c r="E435" s="53">
        <v>0</v>
      </c>
      <c r="F435" s="53">
        <v>0</v>
      </c>
      <c r="G435" s="53">
        <v>0</v>
      </c>
      <c r="H435" s="53">
        <v>0</v>
      </c>
      <c r="I435" s="53">
        <v>0</v>
      </c>
      <c r="J435" s="233">
        <v>1</v>
      </c>
      <c r="K435" s="233">
        <v>0</v>
      </c>
    </row>
    <row r="436" spans="1:11" ht="15.75">
      <c r="A436" s="733"/>
      <c r="B436" s="21" t="s">
        <v>965</v>
      </c>
      <c r="C436" s="17">
        <v>1</v>
      </c>
      <c r="D436" s="17">
        <v>0</v>
      </c>
      <c r="E436" s="53">
        <v>0</v>
      </c>
      <c r="F436" s="53">
        <v>0</v>
      </c>
      <c r="G436" s="53">
        <v>0</v>
      </c>
      <c r="H436" s="53">
        <v>0</v>
      </c>
      <c r="I436" s="53">
        <v>0</v>
      </c>
      <c r="J436" s="233">
        <v>1</v>
      </c>
      <c r="K436" s="233">
        <v>0</v>
      </c>
    </row>
    <row r="437" spans="1:11" ht="15.75">
      <c r="A437" s="733"/>
      <c r="B437" s="21" t="s">
        <v>966</v>
      </c>
      <c r="C437" s="17">
        <v>1</v>
      </c>
      <c r="D437" s="17">
        <v>0</v>
      </c>
      <c r="E437" s="53">
        <v>0</v>
      </c>
      <c r="F437" s="53">
        <v>0</v>
      </c>
      <c r="G437" s="53">
        <v>0</v>
      </c>
      <c r="H437" s="53">
        <v>0</v>
      </c>
      <c r="I437" s="53">
        <v>0</v>
      </c>
      <c r="J437" s="233">
        <v>1</v>
      </c>
      <c r="K437" s="233">
        <v>0</v>
      </c>
    </row>
    <row r="438" spans="1:11" ht="15.75">
      <c r="A438" s="733"/>
      <c r="B438" s="23" t="s">
        <v>967</v>
      </c>
      <c r="C438" s="233">
        <v>1</v>
      </c>
      <c r="D438" s="233">
        <v>0</v>
      </c>
      <c r="E438" s="233">
        <v>0</v>
      </c>
      <c r="F438" s="233">
        <v>0</v>
      </c>
      <c r="G438" s="233">
        <v>0</v>
      </c>
      <c r="H438" s="233">
        <v>0</v>
      </c>
      <c r="I438" s="233">
        <v>0</v>
      </c>
      <c r="J438" s="233">
        <v>1</v>
      </c>
      <c r="K438" s="233">
        <v>0</v>
      </c>
    </row>
    <row r="439" spans="1:11" ht="31.5">
      <c r="A439" s="733"/>
      <c r="B439" s="500" t="s">
        <v>667</v>
      </c>
      <c r="C439" s="457">
        <v>5</v>
      </c>
      <c r="D439" s="457">
        <v>0</v>
      </c>
      <c r="E439" s="457">
        <v>0</v>
      </c>
      <c r="F439" s="457">
        <v>0</v>
      </c>
      <c r="G439" s="457">
        <v>0</v>
      </c>
      <c r="H439" s="457">
        <v>0</v>
      </c>
      <c r="I439" s="457">
        <v>0</v>
      </c>
      <c r="J439" s="457">
        <v>5</v>
      </c>
      <c r="K439" s="457">
        <v>1</v>
      </c>
    </row>
    <row r="440" spans="1:11" ht="31.5">
      <c r="A440" s="732" t="s">
        <v>229</v>
      </c>
      <c r="B440" s="500" t="s">
        <v>666</v>
      </c>
      <c r="C440" s="457">
        <v>10</v>
      </c>
      <c r="D440" s="457">
        <v>0</v>
      </c>
      <c r="E440" s="457">
        <v>0</v>
      </c>
      <c r="F440" s="457">
        <v>0</v>
      </c>
      <c r="G440" s="457">
        <v>0</v>
      </c>
      <c r="H440" s="457">
        <v>0</v>
      </c>
      <c r="I440" s="457">
        <v>0</v>
      </c>
      <c r="J440" s="457">
        <v>0</v>
      </c>
      <c r="K440" s="457">
        <v>0</v>
      </c>
    </row>
    <row r="441" spans="1:11" ht="31.5">
      <c r="A441" s="733"/>
      <c r="B441" s="500" t="s">
        <v>667</v>
      </c>
      <c r="C441" s="457">
        <v>1</v>
      </c>
      <c r="D441" s="457">
        <v>0</v>
      </c>
      <c r="E441" s="457">
        <v>0</v>
      </c>
      <c r="F441" s="457">
        <v>0</v>
      </c>
      <c r="G441" s="457">
        <v>12</v>
      </c>
      <c r="H441" s="457">
        <v>0</v>
      </c>
      <c r="I441" s="457">
        <v>1</v>
      </c>
      <c r="J441" s="457">
        <v>2</v>
      </c>
      <c r="K441" s="457">
        <v>0</v>
      </c>
    </row>
    <row r="442" spans="1:11" ht="47.25">
      <c r="A442" s="734"/>
      <c r="B442" s="22" t="s">
        <v>970</v>
      </c>
      <c r="C442" s="233">
        <v>1</v>
      </c>
      <c r="D442" s="233">
        <v>0</v>
      </c>
      <c r="E442" s="233">
        <v>0</v>
      </c>
      <c r="F442" s="233">
        <v>0</v>
      </c>
      <c r="G442" s="233">
        <v>12</v>
      </c>
      <c r="H442" s="233">
        <v>0</v>
      </c>
      <c r="I442" s="233">
        <v>1</v>
      </c>
      <c r="J442" s="233">
        <v>2</v>
      </c>
      <c r="K442" s="233">
        <v>0</v>
      </c>
    </row>
    <row r="443" spans="1:11" ht="31.5">
      <c r="A443" s="732" t="s">
        <v>230</v>
      </c>
      <c r="B443" s="21" t="s">
        <v>666</v>
      </c>
      <c r="C443" s="457">
        <v>2</v>
      </c>
      <c r="D443" s="457"/>
      <c r="E443" s="457"/>
      <c r="F443" s="457"/>
      <c r="G443" s="457">
        <v>2</v>
      </c>
      <c r="H443" s="457"/>
      <c r="I443" s="457"/>
      <c r="J443" s="457">
        <v>2</v>
      </c>
      <c r="K443" s="457"/>
    </row>
    <row r="444" spans="1:11" ht="15.75">
      <c r="A444" s="733"/>
      <c r="B444" s="21" t="s">
        <v>971</v>
      </c>
      <c r="C444" s="227">
        <v>1</v>
      </c>
      <c r="D444" s="227"/>
      <c r="E444" s="227"/>
      <c r="F444" s="227"/>
      <c r="G444" s="227">
        <v>1</v>
      </c>
      <c r="H444" s="227"/>
      <c r="I444" s="227"/>
      <c r="J444" s="227">
        <v>1</v>
      </c>
      <c r="K444" s="227"/>
    </row>
    <row r="445" spans="1:11" ht="15.75">
      <c r="A445" s="733"/>
      <c r="B445" s="21" t="s">
        <v>924</v>
      </c>
      <c r="C445" s="233">
        <v>1</v>
      </c>
      <c r="D445" s="233"/>
      <c r="E445" s="233"/>
      <c r="F445" s="233"/>
      <c r="G445" s="233">
        <v>1</v>
      </c>
      <c r="H445" s="233"/>
      <c r="I445" s="233"/>
      <c r="J445" s="233">
        <v>1</v>
      </c>
      <c r="K445" s="233"/>
    </row>
    <row r="446" spans="1:11" ht="31.5">
      <c r="A446" s="734"/>
      <c r="B446" s="21" t="s">
        <v>667</v>
      </c>
      <c r="C446" s="227"/>
      <c r="D446" s="227"/>
      <c r="E446" s="227"/>
      <c r="F446" s="227"/>
      <c r="G446" s="227"/>
      <c r="H446" s="227"/>
      <c r="I446" s="227"/>
      <c r="J446" s="227"/>
      <c r="K446" s="227"/>
    </row>
    <row r="447" spans="1:11" ht="31.5">
      <c r="A447" s="896" t="s">
        <v>231</v>
      </c>
      <c r="B447" s="595" t="s">
        <v>666</v>
      </c>
      <c r="C447" s="498">
        <v>14</v>
      </c>
      <c r="D447" s="498">
        <v>0</v>
      </c>
      <c r="E447" s="483">
        <v>1</v>
      </c>
      <c r="F447" s="483">
        <v>1</v>
      </c>
      <c r="G447" s="483">
        <v>0</v>
      </c>
      <c r="H447" s="483">
        <v>0</v>
      </c>
      <c r="I447" s="483">
        <v>0</v>
      </c>
      <c r="J447" s="457">
        <v>6</v>
      </c>
      <c r="K447" s="457">
        <v>1</v>
      </c>
    </row>
    <row r="448" spans="1:11" ht="31.5">
      <c r="A448" s="897"/>
      <c r="B448" s="595" t="s">
        <v>667</v>
      </c>
      <c r="C448" s="457">
        <v>6</v>
      </c>
      <c r="D448" s="457">
        <v>0</v>
      </c>
      <c r="E448" s="457">
        <v>0</v>
      </c>
      <c r="F448" s="457">
        <v>0</v>
      </c>
      <c r="G448" s="457">
        <v>0</v>
      </c>
      <c r="H448" s="457">
        <v>0</v>
      </c>
      <c r="I448" s="457">
        <v>0</v>
      </c>
      <c r="J448" s="457">
        <v>6</v>
      </c>
      <c r="K448" s="457">
        <v>0</v>
      </c>
    </row>
    <row r="449" spans="1:11" ht="63">
      <c r="A449" s="896" t="s">
        <v>232</v>
      </c>
      <c r="B449" s="21" t="s">
        <v>972</v>
      </c>
      <c r="C449" s="17">
        <v>1</v>
      </c>
      <c r="D449" s="498"/>
      <c r="E449" s="53"/>
      <c r="F449" s="53">
        <v>1</v>
      </c>
      <c r="G449" s="53"/>
      <c r="H449" s="53">
        <v>1</v>
      </c>
      <c r="I449" s="53">
        <v>1</v>
      </c>
      <c r="J449" s="233">
        <v>1</v>
      </c>
      <c r="K449" s="233"/>
    </row>
    <row r="450" spans="1:11" ht="47.25">
      <c r="A450" s="898"/>
      <c r="B450" s="21" t="s">
        <v>973</v>
      </c>
      <c r="C450" s="17">
        <v>1</v>
      </c>
      <c r="D450" s="498"/>
      <c r="E450" s="53"/>
      <c r="F450" s="53">
        <v>1</v>
      </c>
      <c r="G450" s="53">
        <v>1</v>
      </c>
      <c r="H450" s="53">
        <v>1</v>
      </c>
      <c r="I450" s="53">
        <v>1</v>
      </c>
      <c r="J450" s="233">
        <v>1</v>
      </c>
      <c r="K450" s="233">
        <v>1</v>
      </c>
    </row>
    <row r="451" spans="1:11" ht="47.25">
      <c r="A451" s="898"/>
      <c r="B451" s="21" t="s">
        <v>974</v>
      </c>
      <c r="C451" s="233">
        <v>1</v>
      </c>
      <c r="D451" s="233"/>
      <c r="E451" s="233"/>
      <c r="F451" s="233"/>
      <c r="G451" s="233">
        <v>1</v>
      </c>
      <c r="H451" s="233"/>
      <c r="I451" s="233"/>
      <c r="J451" s="233">
        <v>1</v>
      </c>
      <c r="K451" s="233"/>
    </row>
    <row r="452" spans="1:11" ht="63">
      <c r="A452" s="897"/>
      <c r="B452" s="547" t="s">
        <v>975</v>
      </c>
      <c r="C452" s="233">
        <v>1</v>
      </c>
      <c r="D452" s="233"/>
      <c r="E452" s="233"/>
      <c r="F452" s="233"/>
      <c r="G452" s="233">
        <v>1</v>
      </c>
      <c r="H452" s="233">
        <v>1</v>
      </c>
      <c r="I452" s="233">
        <v>1</v>
      </c>
      <c r="J452" s="233">
        <v>1</v>
      </c>
      <c r="K452" s="233">
        <v>1</v>
      </c>
    </row>
    <row r="453" spans="1:11" ht="31.5">
      <c r="A453" s="899" t="s">
        <v>233</v>
      </c>
      <c r="B453" s="596" t="s">
        <v>666</v>
      </c>
      <c r="C453" s="514">
        <v>7</v>
      </c>
      <c r="D453" s="514">
        <v>0</v>
      </c>
      <c r="E453" s="515">
        <v>0</v>
      </c>
      <c r="F453" s="515">
        <v>0</v>
      </c>
      <c r="G453" s="515">
        <v>0</v>
      </c>
      <c r="H453" s="515">
        <v>0</v>
      </c>
      <c r="I453" s="515">
        <v>0</v>
      </c>
      <c r="J453" s="516">
        <v>7</v>
      </c>
      <c r="K453" s="516">
        <v>1</v>
      </c>
    </row>
    <row r="454" spans="1:11" ht="31.5">
      <c r="A454" s="900"/>
      <c r="B454" s="500" t="s">
        <v>667</v>
      </c>
      <c r="C454" s="516">
        <v>4</v>
      </c>
      <c r="D454" s="514">
        <v>0</v>
      </c>
      <c r="E454" s="515">
        <v>0</v>
      </c>
      <c r="F454" s="515">
        <v>0</v>
      </c>
      <c r="G454" s="515">
        <v>0</v>
      </c>
      <c r="H454" s="515">
        <v>0</v>
      </c>
      <c r="I454" s="515">
        <v>0</v>
      </c>
      <c r="J454" s="516">
        <v>4</v>
      </c>
      <c r="K454" s="516">
        <v>1</v>
      </c>
    </row>
    <row r="455" spans="1:11" ht="18.75">
      <c r="A455" s="901" t="s">
        <v>95</v>
      </c>
      <c r="B455" s="901"/>
      <c r="C455" s="682">
        <f>SUM(C398,C402,C404,C408,C411,C419,C427,C428,C429,C430,C431,C439,C440,C441,C443,C446,C447,C448,C449,C450,C451,C452,C453,C454)</f>
        <v>101</v>
      </c>
      <c r="D455" s="682">
        <f aca="true" t="shared" si="18" ref="D455:K455">SUM(D398,D402,D404,D408,D411,D419,D427,D428,D429,D430,D431,D439,D440,D441,D443,D446,D447,D448,D449,D450,D451,D452,D453,D454)</f>
        <v>3</v>
      </c>
      <c r="E455" s="682">
        <f t="shared" si="18"/>
        <v>10</v>
      </c>
      <c r="F455" s="682">
        <f t="shared" si="18"/>
        <v>9</v>
      </c>
      <c r="G455" s="682">
        <f t="shared" si="18"/>
        <v>54</v>
      </c>
      <c r="H455" s="682">
        <f t="shared" si="18"/>
        <v>10</v>
      </c>
      <c r="I455" s="682">
        <f t="shared" si="18"/>
        <v>23</v>
      </c>
      <c r="J455" s="682">
        <f t="shared" si="18"/>
        <v>70</v>
      </c>
      <c r="K455" s="682">
        <f t="shared" si="18"/>
        <v>28</v>
      </c>
    </row>
    <row r="456" spans="1:11" ht="36" customHeight="1">
      <c r="A456" s="902" t="s">
        <v>236</v>
      </c>
      <c r="B456" s="902"/>
      <c r="C456" s="902"/>
      <c r="D456" s="902"/>
      <c r="E456" s="902"/>
      <c r="F456" s="902"/>
      <c r="G456" s="902"/>
      <c r="H456" s="902"/>
      <c r="I456" s="902"/>
      <c r="J456" s="902"/>
      <c r="K456" s="903"/>
    </row>
    <row r="457" spans="1:11" ht="47.25">
      <c r="A457" s="732" t="s">
        <v>982</v>
      </c>
      <c r="B457" s="547" t="s">
        <v>983</v>
      </c>
      <c r="C457" s="17">
        <v>1</v>
      </c>
      <c r="D457" s="610" t="s">
        <v>118</v>
      </c>
      <c r="E457" s="53">
        <v>1</v>
      </c>
      <c r="F457" s="53">
        <v>2</v>
      </c>
      <c r="G457" s="53">
        <v>1</v>
      </c>
      <c r="H457" s="611" t="s">
        <v>118</v>
      </c>
      <c r="I457" s="611" t="s">
        <v>118</v>
      </c>
      <c r="J457" s="233">
        <v>14</v>
      </c>
      <c r="K457" s="233">
        <v>10</v>
      </c>
    </row>
    <row r="458" spans="1:11" ht="31.5">
      <c r="A458" s="733"/>
      <c r="B458" s="613" t="s">
        <v>984</v>
      </c>
      <c r="C458" s="606">
        <v>1</v>
      </c>
      <c r="D458" s="607" t="s">
        <v>118</v>
      </c>
      <c r="E458" s="455">
        <v>1</v>
      </c>
      <c r="F458" s="455">
        <v>1</v>
      </c>
      <c r="G458" s="608" t="s">
        <v>118</v>
      </c>
      <c r="H458" s="608" t="s">
        <v>118</v>
      </c>
      <c r="I458" s="608" t="s">
        <v>118</v>
      </c>
      <c r="J458" s="227">
        <v>9</v>
      </c>
      <c r="K458" s="227">
        <v>2</v>
      </c>
    </row>
    <row r="459" spans="1:11" ht="15.75">
      <c r="A459" s="734"/>
      <c r="B459" s="612" t="s">
        <v>985</v>
      </c>
      <c r="C459" s="457">
        <v>2</v>
      </c>
      <c r="D459" s="457">
        <v>0</v>
      </c>
      <c r="E459" s="457">
        <v>2</v>
      </c>
      <c r="F459" s="457">
        <v>3</v>
      </c>
      <c r="G459" s="457">
        <v>1</v>
      </c>
      <c r="H459" s="457">
        <v>0</v>
      </c>
      <c r="I459" s="457">
        <v>0</v>
      </c>
      <c r="J459" s="457">
        <v>23</v>
      </c>
      <c r="K459" s="457">
        <v>12</v>
      </c>
    </row>
    <row r="460" spans="1:11" ht="31.5">
      <c r="A460" s="732" t="s">
        <v>976</v>
      </c>
      <c r="B460" s="547" t="s">
        <v>666</v>
      </c>
      <c r="C460" s="609">
        <v>0</v>
      </c>
      <c r="D460" s="609">
        <v>0</v>
      </c>
      <c r="E460" s="53">
        <v>0</v>
      </c>
      <c r="F460" s="53">
        <v>0</v>
      </c>
      <c r="G460" s="53">
        <v>0</v>
      </c>
      <c r="H460" s="53">
        <v>0</v>
      </c>
      <c r="I460" s="53">
        <v>0</v>
      </c>
      <c r="J460" s="233">
        <v>0</v>
      </c>
      <c r="K460" s="233">
        <v>0</v>
      </c>
    </row>
    <row r="461" spans="1:11" ht="31.5">
      <c r="A461" s="734"/>
      <c r="B461" s="547" t="s">
        <v>667</v>
      </c>
      <c r="C461" s="233">
        <v>5</v>
      </c>
      <c r="D461" s="233">
        <v>0</v>
      </c>
      <c r="E461" s="233">
        <v>1</v>
      </c>
      <c r="F461" s="233">
        <v>0</v>
      </c>
      <c r="G461" s="233">
        <v>5</v>
      </c>
      <c r="H461" s="163">
        <v>3</v>
      </c>
      <c r="I461" s="233">
        <v>0</v>
      </c>
      <c r="J461" s="233">
        <v>5</v>
      </c>
      <c r="K461" s="163">
        <v>0</v>
      </c>
    </row>
    <row r="462" spans="1:11" ht="15.75">
      <c r="A462" s="888" t="s">
        <v>668</v>
      </c>
      <c r="B462" s="889"/>
      <c r="C462" s="457">
        <v>5</v>
      </c>
      <c r="D462" s="457">
        <v>0</v>
      </c>
      <c r="E462" s="457">
        <v>1</v>
      </c>
      <c r="F462" s="457">
        <v>0</v>
      </c>
      <c r="G462" s="457">
        <v>5</v>
      </c>
      <c r="H462" s="457">
        <v>3</v>
      </c>
      <c r="I462" s="457">
        <v>0</v>
      </c>
      <c r="J462" s="457">
        <v>2</v>
      </c>
      <c r="K462" s="457">
        <v>0</v>
      </c>
    </row>
    <row r="463" spans="1:11" ht="31.5">
      <c r="A463" s="732" t="s">
        <v>247</v>
      </c>
      <c r="B463" s="547" t="s">
        <v>666</v>
      </c>
      <c r="C463" s="17">
        <v>3</v>
      </c>
      <c r="D463" s="17" t="s">
        <v>118</v>
      </c>
      <c r="E463" s="53" t="s">
        <v>118</v>
      </c>
      <c r="F463" s="53" t="s">
        <v>118</v>
      </c>
      <c r="G463" s="53" t="s">
        <v>118</v>
      </c>
      <c r="H463" s="53" t="s">
        <v>118</v>
      </c>
      <c r="I463" s="53" t="s">
        <v>118</v>
      </c>
      <c r="J463" s="233">
        <v>3</v>
      </c>
      <c r="K463" s="233">
        <v>3</v>
      </c>
    </row>
    <row r="464" spans="1:11" ht="31.5">
      <c r="A464" s="733"/>
      <c r="B464" s="200" t="s">
        <v>986</v>
      </c>
      <c r="C464" s="233">
        <v>1</v>
      </c>
      <c r="D464" s="17" t="s">
        <v>118</v>
      </c>
      <c r="E464" s="17">
        <v>1</v>
      </c>
      <c r="F464" s="17">
        <v>1</v>
      </c>
      <c r="G464" s="17" t="s">
        <v>118</v>
      </c>
      <c r="H464" s="17" t="s">
        <v>118</v>
      </c>
      <c r="I464" s="17" t="s">
        <v>118</v>
      </c>
      <c r="J464" s="233">
        <v>1</v>
      </c>
      <c r="K464" s="233">
        <v>1</v>
      </c>
    </row>
    <row r="465" spans="1:11" ht="31.5">
      <c r="A465" s="734"/>
      <c r="B465" s="547" t="s">
        <v>667</v>
      </c>
      <c r="C465" s="233">
        <v>5</v>
      </c>
      <c r="D465" s="17" t="s">
        <v>118</v>
      </c>
      <c r="E465" s="17" t="s">
        <v>118</v>
      </c>
      <c r="F465" s="17" t="s">
        <v>118</v>
      </c>
      <c r="G465" s="17" t="s">
        <v>118</v>
      </c>
      <c r="H465" s="17" t="s">
        <v>118</v>
      </c>
      <c r="I465" s="17" t="s">
        <v>118</v>
      </c>
      <c r="J465" s="233">
        <v>5</v>
      </c>
      <c r="K465" s="233">
        <v>5</v>
      </c>
    </row>
    <row r="466" spans="1:11" ht="15.75">
      <c r="A466" s="894" t="s">
        <v>985</v>
      </c>
      <c r="B466" s="895"/>
      <c r="C466" s="457">
        <v>8</v>
      </c>
      <c r="D466" s="498">
        <v>0</v>
      </c>
      <c r="E466" s="498">
        <v>1</v>
      </c>
      <c r="F466" s="498">
        <v>1</v>
      </c>
      <c r="G466" s="498">
        <v>0</v>
      </c>
      <c r="H466" s="498">
        <v>0</v>
      </c>
      <c r="I466" s="498">
        <v>0</v>
      </c>
      <c r="J466" s="457">
        <v>8</v>
      </c>
      <c r="K466" s="457">
        <v>8</v>
      </c>
    </row>
    <row r="467" spans="1:11" ht="31.5">
      <c r="A467" s="732" t="s">
        <v>987</v>
      </c>
      <c r="B467" s="547" t="s">
        <v>666</v>
      </c>
      <c r="C467" s="17"/>
      <c r="D467" s="498"/>
      <c r="E467" s="53"/>
      <c r="F467" s="53"/>
      <c r="G467" s="53"/>
      <c r="H467" s="53"/>
      <c r="I467" s="53"/>
      <c r="J467" s="233"/>
      <c r="K467" s="233"/>
    </row>
    <row r="468" spans="1:11" ht="15.75">
      <c r="A468" s="733"/>
      <c r="B468" s="547" t="s">
        <v>905</v>
      </c>
      <c r="C468" s="17">
        <v>1</v>
      </c>
      <c r="D468" s="498" t="s">
        <v>238</v>
      </c>
      <c r="E468" s="53" t="s">
        <v>238</v>
      </c>
      <c r="F468" s="53" t="s">
        <v>238</v>
      </c>
      <c r="G468" s="53">
        <v>1</v>
      </c>
      <c r="H468" s="53" t="s">
        <v>238</v>
      </c>
      <c r="I468" s="53">
        <v>0</v>
      </c>
      <c r="J468" s="233">
        <v>1</v>
      </c>
      <c r="K468" s="233" t="s">
        <v>238</v>
      </c>
    </row>
    <row r="469" spans="1:11" ht="15.75">
      <c r="A469" s="733"/>
      <c r="B469" s="547" t="s">
        <v>965</v>
      </c>
      <c r="C469" s="17">
        <v>1</v>
      </c>
      <c r="D469" s="498" t="s">
        <v>238</v>
      </c>
      <c r="E469" s="53" t="s">
        <v>238</v>
      </c>
      <c r="F469" s="53" t="s">
        <v>238</v>
      </c>
      <c r="G469" s="53">
        <v>1</v>
      </c>
      <c r="H469" s="53" t="s">
        <v>238</v>
      </c>
      <c r="I469" s="53">
        <v>0</v>
      </c>
      <c r="J469" s="233">
        <v>1</v>
      </c>
      <c r="K469" s="233">
        <v>1</v>
      </c>
    </row>
    <row r="470" spans="1:11" ht="15.75">
      <c r="A470" s="733"/>
      <c r="B470" s="65" t="s">
        <v>906</v>
      </c>
      <c r="C470" s="233">
        <v>1</v>
      </c>
      <c r="D470" s="233" t="s">
        <v>238</v>
      </c>
      <c r="E470" s="233" t="s">
        <v>238</v>
      </c>
      <c r="F470" s="233" t="s">
        <v>238</v>
      </c>
      <c r="G470" s="233">
        <v>1</v>
      </c>
      <c r="H470" s="233" t="s">
        <v>238</v>
      </c>
      <c r="I470" s="233">
        <v>0</v>
      </c>
      <c r="J470" s="233">
        <v>1</v>
      </c>
      <c r="K470" s="233">
        <v>1</v>
      </c>
    </row>
    <row r="471" spans="1:11" ht="31.5">
      <c r="A471" s="733"/>
      <c r="B471" s="547" t="s">
        <v>667</v>
      </c>
      <c r="C471" s="233"/>
      <c r="D471" s="233"/>
      <c r="E471" s="233"/>
      <c r="F471" s="233"/>
      <c r="G471" s="233"/>
      <c r="H471" s="233"/>
      <c r="I471" s="233"/>
      <c r="J471" s="233"/>
      <c r="K471" s="233"/>
    </row>
    <row r="472" spans="1:11" ht="31.5">
      <c r="A472" s="733"/>
      <c r="B472" s="200" t="s">
        <v>988</v>
      </c>
      <c r="C472" s="233">
        <v>1</v>
      </c>
      <c r="D472" s="233" t="s">
        <v>238</v>
      </c>
      <c r="E472" s="233" t="s">
        <v>238</v>
      </c>
      <c r="F472" s="233" t="s">
        <v>238</v>
      </c>
      <c r="G472" s="233">
        <v>1</v>
      </c>
      <c r="H472" s="233" t="s">
        <v>238</v>
      </c>
      <c r="I472" s="233">
        <v>0</v>
      </c>
      <c r="J472" s="233">
        <v>2</v>
      </c>
      <c r="K472" s="233" t="s">
        <v>238</v>
      </c>
    </row>
    <row r="473" spans="1:11" ht="47.25">
      <c r="A473" s="734"/>
      <c r="B473" s="200" t="s">
        <v>989</v>
      </c>
      <c r="C473" s="233">
        <v>1</v>
      </c>
      <c r="D473" s="233" t="s">
        <v>238</v>
      </c>
      <c r="E473" s="233" t="s">
        <v>238</v>
      </c>
      <c r="F473" s="233" t="s">
        <v>238</v>
      </c>
      <c r="G473" s="233">
        <v>1</v>
      </c>
      <c r="H473" s="233" t="s">
        <v>238</v>
      </c>
      <c r="I473" s="233">
        <v>0</v>
      </c>
      <c r="J473" s="233">
        <v>1</v>
      </c>
      <c r="K473" s="233" t="s">
        <v>238</v>
      </c>
    </row>
    <row r="474" spans="1:11" ht="15.75">
      <c r="A474" s="885" t="s">
        <v>985</v>
      </c>
      <c r="B474" s="889"/>
      <c r="C474" s="457">
        <v>5</v>
      </c>
      <c r="D474" s="457">
        <v>0</v>
      </c>
      <c r="E474" s="457">
        <v>0</v>
      </c>
      <c r="F474" s="457">
        <v>0</v>
      </c>
      <c r="G474" s="457">
        <v>5</v>
      </c>
      <c r="H474" s="457">
        <v>0</v>
      </c>
      <c r="I474" s="457">
        <v>0</v>
      </c>
      <c r="J474" s="457">
        <v>6</v>
      </c>
      <c r="K474" s="457">
        <v>2</v>
      </c>
    </row>
    <row r="475" spans="1:11" ht="31.5">
      <c r="A475" s="732" t="s">
        <v>301</v>
      </c>
      <c r="B475" s="547" t="s">
        <v>666</v>
      </c>
      <c r="C475" s="17"/>
      <c r="D475" s="17"/>
      <c r="E475" s="17"/>
      <c r="F475" s="53"/>
      <c r="G475" s="53"/>
      <c r="H475" s="53"/>
      <c r="I475" s="53"/>
      <c r="J475" s="53"/>
      <c r="K475" s="53"/>
    </row>
    <row r="476" spans="1:11" ht="31.5">
      <c r="A476" s="733"/>
      <c r="B476" s="547" t="s">
        <v>880</v>
      </c>
      <c r="C476" s="17">
        <v>2</v>
      </c>
      <c r="D476" s="17" t="s">
        <v>118</v>
      </c>
      <c r="E476" s="17">
        <v>2</v>
      </c>
      <c r="F476" s="17" t="s">
        <v>118</v>
      </c>
      <c r="G476" s="53">
        <v>2</v>
      </c>
      <c r="H476" s="53" t="s">
        <v>118</v>
      </c>
      <c r="I476" s="53">
        <v>0</v>
      </c>
      <c r="J476" s="233">
        <v>1</v>
      </c>
      <c r="K476" s="233">
        <v>1</v>
      </c>
    </row>
    <row r="477" spans="1:11" ht="31.5">
      <c r="A477" s="733"/>
      <c r="B477" s="547" t="s">
        <v>848</v>
      </c>
      <c r="C477" s="17">
        <v>1</v>
      </c>
      <c r="D477" s="17" t="s">
        <v>118</v>
      </c>
      <c r="E477" s="17">
        <v>1</v>
      </c>
      <c r="F477" s="17" t="s">
        <v>118</v>
      </c>
      <c r="G477" s="53">
        <v>1</v>
      </c>
      <c r="H477" s="53" t="s">
        <v>118</v>
      </c>
      <c r="I477" s="53">
        <v>1</v>
      </c>
      <c r="J477" s="233">
        <v>1</v>
      </c>
      <c r="K477" s="233">
        <v>1</v>
      </c>
    </row>
    <row r="478" spans="1:11" ht="15.75">
      <c r="A478" s="733"/>
      <c r="B478" s="614" t="s">
        <v>969</v>
      </c>
      <c r="C478" s="17">
        <v>1</v>
      </c>
      <c r="D478" s="498" t="s">
        <v>118</v>
      </c>
      <c r="E478" s="17">
        <v>1</v>
      </c>
      <c r="F478" s="17" t="s">
        <v>118</v>
      </c>
      <c r="G478" s="53">
        <v>1</v>
      </c>
      <c r="H478" s="53" t="s">
        <v>118</v>
      </c>
      <c r="I478" s="53">
        <v>1</v>
      </c>
      <c r="J478" s="233">
        <v>1</v>
      </c>
      <c r="K478" s="233">
        <v>1</v>
      </c>
    </row>
    <row r="479" spans="1:11" ht="31.5">
      <c r="A479" s="733"/>
      <c r="B479" s="547" t="s">
        <v>990</v>
      </c>
      <c r="C479" s="17">
        <v>1</v>
      </c>
      <c r="D479" s="498" t="s">
        <v>118</v>
      </c>
      <c r="E479" s="17">
        <v>1</v>
      </c>
      <c r="F479" s="17" t="s">
        <v>118</v>
      </c>
      <c r="G479" s="53">
        <v>1</v>
      </c>
      <c r="H479" s="53" t="s">
        <v>118</v>
      </c>
      <c r="I479" s="53">
        <v>0</v>
      </c>
      <c r="J479" s="233">
        <v>1</v>
      </c>
      <c r="K479" s="233" t="s">
        <v>118</v>
      </c>
    </row>
    <row r="480" spans="1:11" ht="15.75">
      <c r="A480" s="733"/>
      <c r="B480" s="547" t="s">
        <v>881</v>
      </c>
      <c r="C480" s="17">
        <v>1</v>
      </c>
      <c r="D480" s="498" t="s">
        <v>118</v>
      </c>
      <c r="E480" s="17">
        <v>1</v>
      </c>
      <c r="F480" s="17" t="s">
        <v>118</v>
      </c>
      <c r="G480" s="53">
        <v>1</v>
      </c>
      <c r="H480" s="53" t="s">
        <v>118</v>
      </c>
      <c r="I480" s="53">
        <v>0</v>
      </c>
      <c r="J480" s="233">
        <v>1</v>
      </c>
      <c r="K480" s="233">
        <v>1</v>
      </c>
    </row>
    <row r="481" spans="1:11" ht="31.5">
      <c r="A481" s="733"/>
      <c r="B481" s="547" t="s">
        <v>968</v>
      </c>
      <c r="C481" s="17">
        <v>1</v>
      </c>
      <c r="D481" s="498" t="s">
        <v>118</v>
      </c>
      <c r="E481" s="17">
        <v>1</v>
      </c>
      <c r="F481" s="17" t="s">
        <v>118</v>
      </c>
      <c r="G481" s="53">
        <v>1</v>
      </c>
      <c r="H481" s="53" t="s">
        <v>118</v>
      </c>
      <c r="I481" s="53">
        <v>0</v>
      </c>
      <c r="J481" s="233">
        <v>1</v>
      </c>
      <c r="K481" s="233">
        <v>1</v>
      </c>
    </row>
    <row r="482" spans="1:11" ht="63">
      <c r="A482" s="733"/>
      <c r="B482" s="547" t="s">
        <v>991</v>
      </c>
      <c r="C482" s="17">
        <v>1</v>
      </c>
      <c r="D482" s="498" t="s">
        <v>118</v>
      </c>
      <c r="E482" s="17">
        <v>1</v>
      </c>
      <c r="F482" s="17" t="s">
        <v>118</v>
      </c>
      <c r="G482" s="53">
        <v>1</v>
      </c>
      <c r="H482" s="53" t="s">
        <v>118</v>
      </c>
      <c r="I482" s="53"/>
      <c r="J482" s="233">
        <v>1</v>
      </c>
      <c r="K482" s="233">
        <v>1</v>
      </c>
    </row>
    <row r="483" spans="1:11" ht="47.25">
      <c r="A483" s="733"/>
      <c r="B483" s="547" t="s">
        <v>992</v>
      </c>
      <c r="C483" s="17">
        <v>1</v>
      </c>
      <c r="D483" s="498" t="s">
        <v>118</v>
      </c>
      <c r="E483" s="17">
        <v>1</v>
      </c>
      <c r="F483" s="17" t="s">
        <v>118</v>
      </c>
      <c r="G483" s="53">
        <v>1</v>
      </c>
      <c r="H483" s="53" t="s">
        <v>118</v>
      </c>
      <c r="I483" s="53">
        <v>1</v>
      </c>
      <c r="J483" s="233">
        <v>1</v>
      </c>
      <c r="K483" s="233">
        <v>1</v>
      </c>
    </row>
    <row r="484" spans="1:11" ht="31.5">
      <c r="A484" s="733"/>
      <c r="B484" s="547" t="s">
        <v>993</v>
      </c>
      <c r="C484" s="17">
        <v>1</v>
      </c>
      <c r="D484" s="498" t="s">
        <v>118</v>
      </c>
      <c r="E484" s="17">
        <v>1</v>
      </c>
      <c r="F484" s="17" t="s">
        <v>118</v>
      </c>
      <c r="G484" s="53">
        <v>1</v>
      </c>
      <c r="H484" s="53" t="s">
        <v>118</v>
      </c>
      <c r="I484" s="53">
        <v>0</v>
      </c>
      <c r="J484" s="233">
        <v>1</v>
      </c>
      <c r="K484" s="233">
        <v>1</v>
      </c>
    </row>
    <row r="485" spans="1:11" ht="31.5">
      <c r="A485" s="733"/>
      <c r="B485" s="547" t="s">
        <v>667</v>
      </c>
      <c r="C485" s="53"/>
      <c r="D485" s="53"/>
      <c r="E485" s="53"/>
      <c r="F485" s="53"/>
      <c r="G485" s="53"/>
      <c r="H485" s="53"/>
      <c r="I485" s="53"/>
      <c r="J485" s="53"/>
      <c r="K485" s="53"/>
    </row>
    <row r="486" spans="1:11" ht="63">
      <c r="A486" s="733"/>
      <c r="B486" s="615" t="s">
        <v>994</v>
      </c>
      <c r="C486" s="233">
        <v>1</v>
      </c>
      <c r="D486" s="498" t="s">
        <v>118</v>
      </c>
      <c r="E486" s="53">
        <v>1</v>
      </c>
      <c r="F486" s="53" t="s">
        <v>118</v>
      </c>
      <c r="G486" s="53">
        <v>1</v>
      </c>
      <c r="H486" s="53" t="s">
        <v>118</v>
      </c>
      <c r="I486" s="53">
        <v>0</v>
      </c>
      <c r="J486" s="233">
        <v>1</v>
      </c>
      <c r="K486" s="233">
        <v>1</v>
      </c>
    </row>
    <row r="487" spans="1:11" ht="63">
      <c r="A487" s="733"/>
      <c r="B487" s="615" t="s">
        <v>995</v>
      </c>
      <c r="C487" s="233">
        <v>1</v>
      </c>
      <c r="D487" s="498" t="s">
        <v>118</v>
      </c>
      <c r="E487" s="53">
        <v>1</v>
      </c>
      <c r="F487" s="53" t="s">
        <v>118</v>
      </c>
      <c r="G487" s="53">
        <v>1</v>
      </c>
      <c r="H487" s="53" t="s">
        <v>118</v>
      </c>
      <c r="I487" s="53">
        <v>0</v>
      </c>
      <c r="J487" s="233">
        <v>1</v>
      </c>
      <c r="K487" s="233">
        <v>1</v>
      </c>
    </row>
    <row r="488" spans="1:11" ht="63">
      <c r="A488" s="733"/>
      <c r="B488" s="615" t="s">
        <v>996</v>
      </c>
      <c r="C488" s="233">
        <v>1</v>
      </c>
      <c r="D488" s="498" t="s">
        <v>118</v>
      </c>
      <c r="E488" s="53">
        <v>1</v>
      </c>
      <c r="F488" s="53" t="s">
        <v>118</v>
      </c>
      <c r="G488" s="53">
        <v>1</v>
      </c>
      <c r="H488" s="53" t="s">
        <v>118</v>
      </c>
      <c r="I488" s="53" t="s">
        <v>118</v>
      </c>
      <c r="J488" s="233">
        <v>1</v>
      </c>
      <c r="K488" s="233">
        <v>1</v>
      </c>
    </row>
    <row r="489" spans="1:11" ht="47.25">
      <c r="A489" s="733"/>
      <c r="B489" s="615" t="s">
        <v>997</v>
      </c>
      <c r="C489" s="233">
        <v>1</v>
      </c>
      <c r="D489" s="498" t="s">
        <v>118</v>
      </c>
      <c r="E489" s="53">
        <v>1</v>
      </c>
      <c r="F489" s="53" t="s">
        <v>118</v>
      </c>
      <c r="G489" s="53">
        <v>1</v>
      </c>
      <c r="H489" s="53" t="s">
        <v>118</v>
      </c>
      <c r="I489" s="53">
        <v>0</v>
      </c>
      <c r="J489" s="233">
        <v>1</v>
      </c>
      <c r="K489" s="233">
        <v>1</v>
      </c>
    </row>
    <row r="490" spans="1:11" ht="47.25">
      <c r="A490" s="733"/>
      <c r="B490" s="615" t="s">
        <v>998</v>
      </c>
      <c r="C490" s="233">
        <v>1</v>
      </c>
      <c r="D490" s="498" t="s">
        <v>118</v>
      </c>
      <c r="E490" s="53">
        <v>1</v>
      </c>
      <c r="F490" s="53" t="s">
        <v>118</v>
      </c>
      <c r="G490" s="53">
        <v>1</v>
      </c>
      <c r="H490" s="53" t="s">
        <v>118</v>
      </c>
      <c r="I490" s="53">
        <v>1</v>
      </c>
      <c r="J490" s="233">
        <v>1</v>
      </c>
      <c r="K490" s="233">
        <v>1</v>
      </c>
    </row>
    <row r="491" spans="1:11" ht="47.25">
      <c r="A491" s="733"/>
      <c r="B491" s="615" t="s">
        <v>999</v>
      </c>
      <c r="C491" s="233">
        <v>1</v>
      </c>
      <c r="D491" s="498" t="s">
        <v>118</v>
      </c>
      <c r="E491" s="53" t="s">
        <v>118</v>
      </c>
      <c r="F491" s="53" t="s">
        <v>118</v>
      </c>
      <c r="G491" s="53">
        <v>1</v>
      </c>
      <c r="H491" s="53" t="s">
        <v>118</v>
      </c>
      <c r="I491" s="53">
        <v>0</v>
      </c>
      <c r="J491" s="233">
        <v>1</v>
      </c>
      <c r="K491" s="233">
        <v>1</v>
      </c>
    </row>
    <row r="492" spans="1:11" ht="63">
      <c r="A492" s="733"/>
      <c r="B492" s="615" t="s">
        <v>888</v>
      </c>
      <c r="C492" s="233">
        <v>1</v>
      </c>
      <c r="D492" s="498" t="s">
        <v>118</v>
      </c>
      <c r="E492" s="53" t="s">
        <v>118</v>
      </c>
      <c r="F492" s="53" t="s">
        <v>118</v>
      </c>
      <c r="G492" s="53">
        <v>1</v>
      </c>
      <c r="H492" s="53" t="s">
        <v>118</v>
      </c>
      <c r="I492" s="53">
        <v>0</v>
      </c>
      <c r="J492" s="233">
        <v>1</v>
      </c>
      <c r="K492" s="233">
        <v>1</v>
      </c>
    </row>
    <row r="493" spans="1:11" ht="63">
      <c r="A493" s="733"/>
      <c r="B493" s="615" t="s">
        <v>1000</v>
      </c>
      <c r="C493" s="233">
        <v>1</v>
      </c>
      <c r="D493" s="498" t="s">
        <v>118</v>
      </c>
      <c r="E493" s="53">
        <v>1</v>
      </c>
      <c r="F493" s="53" t="s">
        <v>118</v>
      </c>
      <c r="G493" s="53">
        <v>1</v>
      </c>
      <c r="H493" s="53" t="s">
        <v>118</v>
      </c>
      <c r="I493" s="53">
        <v>1</v>
      </c>
      <c r="J493" s="233">
        <v>1</v>
      </c>
      <c r="K493" s="233">
        <v>1</v>
      </c>
    </row>
    <row r="494" spans="1:11" ht="15.75">
      <c r="A494" s="885" t="s">
        <v>668</v>
      </c>
      <c r="B494" s="886"/>
      <c r="C494" s="457">
        <v>8</v>
      </c>
      <c r="D494" s="457" t="s">
        <v>118</v>
      </c>
      <c r="E494" s="457">
        <v>1</v>
      </c>
      <c r="F494" s="457">
        <v>1</v>
      </c>
      <c r="G494" s="457">
        <v>18</v>
      </c>
      <c r="H494" s="457" t="s">
        <v>118</v>
      </c>
      <c r="I494" s="457"/>
      <c r="J494" s="457">
        <v>8</v>
      </c>
      <c r="K494" s="457">
        <v>8</v>
      </c>
    </row>
    <row r="495" spans="1:11" ht="31.5">
      <c r="A495" s="732" t="s">
        <v>240</v>
      </c>
      <c r="B495" s="547" t="s">
        <v>666</v>
      </c>
      <c r="C495" s="17">
        <v>6</v>
      </c>
      <c r="D495" s="498"/>
      <c r="E495" s="53"/>
      <c r="F495" s="53"/>
      <c r="G495" s="53">
        <v>2</v>
      </c>
      <c r="H495" s="53">
        <v>1</v>
      </c>
      <c r="I495" s="53">
        <v>1</v>
      </c>
      <c r="J495" s="233">
        <v>6</v>
      </c>
      <c r="K495" s="233"/>
    </row>
    <row r="496" spans="1:11" ht="31.5">
      <c r="A496" s="733"/>
      <c r="B496" s="547" t="s">
        <v>667</v>
      </c>
      <c r="C496" s="233">
        <v>17</v>
      </c>
      <c r="D496" s="233"/>
      <c r="E496" s="233"/>
      <c r="F496" s="233"/>
      <c r="G496" s="233">
        <v>12</v>
      </c>
      <c r="H496" s="233">
        <v>3</v>
      </c>
      <c r="I496" s="233">
        <v>1</v>
      </c>
      <c r="J496" s="233">
        <v>9</v>
      </c>
      <c r="K496" s="233">
        <v>3</v>
      </c>
    </row>
    <row r="497" spans="1:11" ht="15.75">
      <c r="A497" s="734"/>
      <c r="B497" s="616" t="s">
        <v>985</v>
      </c>
      <c r="C497" s="457">
        <v>23</v>
      </c>
      <c r="D497" s="457">
        <v>0</v>
      </c>
      <c r="E497" s="457">
        <v>0</v>
      </c>
      <c r="F497" s="457">
        <v>0</v>
      </c>
      <c r="G497" s="457">
        <v>14</v>
      </c>
      <c r="H497" s="457">
        <v>4</v>
      </c>
      <c r="I497" s="457">
        <v>2</v>
      </c>
      <c r="J497" s="457">
        <v>15</v>
      </c>
      <c r="K497" s="457">
        <v>3</v>
      </c>
    </row>
    <row r="498" spans="1:11" ht="15.75">
      <c r="A498" s="732" t="s">
        <v>245</v>
      </c>
      <c r="B498" s="547" t="s">
        <v>1001</v>
      </c>
      <c r="C498" s="17">
        <v>1</v>
      </c>
      <c r="D498" s="498"/>
      <c r="E498" s="53">
        <v>1</v>
      </c>
      <c r="F498" s="53">
        <v>1</v>
      </c>
      <c r="G498" s="53">
        <v>1</v>
      </c>
      <c r="H498" s="53"/>
      <c r="I498" s="53">
        <v>1</v>
      </c>
      <c r="J498" s="233"/>
      <c r="K498" s="233"/>
    </row>
    <row r="499" spans="1:11" ht="15.75">
      <c r="A499" s="733"/>
      <c r="B499" s="547" t="s">
        <v>844</v>
      </c>
      <c r="C499" s="17">
        <v>1</v>
      </c>
      <c r="D499" s="498"/>
      <c r="E499" s="53">
        <v>1</v>
      </c>
      <c r="F499" s="53">
        <v>1</v>
      </c>
      <c r="G499" s="53"/>
      <c r="H499" s="53"/>
      <c r="I499" s="53">
        <v>0</v>
      </c>
      <c r="J499" s="233"/>
      <c r="K499" s="233"/>
    </row>
    <row r="500" spans="1:11" ht="15.75">
      <c r="A500" s="733"/>
      <c r="B500" s="65" t="s">
        <v>1002</v>
      </c>
      <c r="C500" s="233">
        <v>1</v>
      </c>
      <c r="D500" s="233"/>
      <c r="E500" s="233"/>
      <c r="F500" s="233"/>
      <c r="G500" s="233">
        <v>2</v>
      </c>
      <c r="H500" s="233">
        <v>1</v>
      </c>
      <c r="I500" s="233">
        <v>1</v>
      </c>
      <c r="J500" s="233"/>
      <c r="K500" s="233"/>
    </row>
    <row r="501" spans="1:11" ht="78.75">
      <c r="A501" s="733"/>
      <c r="B501" s="553" t="s">
        <v>1003</v>
      </c>
      <c r="C501" s="233">
        <v>1</v>
      </c>
      <c r="D501" s="233"/>
      <c r="E501" s="233"/>
      <c r="F501" s="233"/>
      <c r="G501" s="233">
        <v>1</v>
      </c>
      <c r="H501" s="233"/>
      <c r="I501" s="233">
        <v>0</v>
      </c>
      <c r="J501" s="233"/>
      <c r="K501" s="233"/>
    </row>
    <row r="502" spans="1:11" ht="110.25">
      <c r="A502" s="733"/>
      <c r="B502" s="200" t="s">
        <v>1004</v>
      </c>
      <c r="C502" s="233">
        <v>1</v>
      </c>
      <c r="D502" s="233"/>
      <c r="E502" s="233">
        <v>1</v>
      </c>
      <c r="F502" s="233"/>
      <c r="G502" s="233"/>
      <c r="H502" s="233"/>
      <c r="I502" s="233">
        <v>0</v>
      </c>
      <c r="J502" s="233"/>
      <c r="K502" s="233"/>
    </row>
    <row r="503" spans="1:11" ht="63">
      <c r="A503" s="733"/>
      <c r="B503" s="220" t="s">
        <v>1005</v>
      </c>
      <c r="C503" s="233">
        <v>1</v>
      </c>
      <c r="D503" s="233"/>
      <c r="E503" s="233">
        <v>1</v>
      </c>
      <c r="F503" s="233"/>
      <c r="G503" s="233"/>
      <c r="H503" s="233"/>
      <c r="I503" s="233">
        <v>1</v>
      </c>
      <c r="J503" s="233"/>
      <c r="K503" s="233"/>
    </row>
    <row r="504" spans="1:11" ht="110.25">
      <c r="A504" s="893"/>
      <c r="B504" s="200" t="s">
        <v>1006</v>
      </c>
      <c r="C504" s="499">
        <v>1</v>
      </c>
      <c r="D504" s="233"/>
      <c r="E504" s="233">
        <v>1</v>
      </c>
      <c r="F504" s="233"/>
      <c r="G504" s="233"/>
      <c r="H504" s="233"/>
      <c r="I504" s="233">
        <v>0</v>
      </c>
      <c r="J504" s="233"/>
      <c r="K504" s="233"/>
    </row>
    <row r="505" spans="1:11" ht="15.75">
      <c r="A505" s="891" t="s">
        <v>110</v>
      </c>
      <c r="B505" s="892"/>
      <c r="C505" s="457">
        <f aca="true" t="shared" si="19" ref="C505:K505">SUM(C498:C504)</f>
        <v>7</v>
      </c>
      <c r="D505" s="457">
        <f t="shared" si="19"/>
        <v>0</v>
      </c>
      <c r="E505" s="457">
        <f t="shared" si="19"/>
        <v>5</v>
      </c>
      <c r="F505" s="457">
        <f t="shared" si="19"/>
        <v>2</v>
      </c>
      <c r="G505" s="457">
        <f t="shared" si="19"/>
        <v>4</v>
      </c>
      <c r="H505" s="457">
        <f t="shared" si="19"/>
        <v>1</v>
      </c>
      <c r="I505" s="457">
        <f t="shared" si="19"/>
        <v>3</v>
      </c>
      <c r="J505" s="457">
        <f t="shared" si="19"/>
        <v>0</v>
      </c>
      <c r="K505" s="457">
        <f t="shared" si="19"/>
        <v>0</v>
      </c>
    </row>
    <row r="506" spans="1:11" ht="31.5">
      <c r="A506" s="732" t="s">
        <v>241</v>
      </c>
      <c r="B506" s="547" t="s">
        <v>666</v>
      </c>
      <c r="C506" s="17">
        <v>8</v>
      </c>
      <c r="D506" s="498" t="s">
        <v>118</v>
      </c>
      <c r="E506" s="53">
        <v>4</v>
      </c>
      <c r="F506" s="53" t="s">
        <v>118</v>
      </c>
      <c r="G506" s="53" t="s">
        <v>118</v>
      </c>
      <c r="H506" s="53" t="s">
        <v>118</v>
      </c>
      <c r="I506" s="53" t="s">
        <v>118</v>
      </c>
      <c r="J506" s="233">
        <v>10</v>
      </c>
      <c r="K506" s="233" t="s">
        <v>118</v>
      </c>
    </row>
    <row r="507" spans="1:11" ht="78.75">
      <c r="A507" s="733"/>
      <c r="B507" s="547" t="s">
        <v>1007</v>
      </c>
      <c r="C507" s="17">
        <v>1</v>
      </c>
      <c r="D507" s="498" t="s">
        <v>118</v>
      </c>
      <c r="E507" s="53">
        <v>1</v>
      </c>
      <c r="F507" s="53" t="s">
        <v>118</v>
      </c>
      <c r="G507" s="53" t="s">
        <v>118</v>
      </c>
      <c r="H507" s="53" t="s">
        <v>118</v>
      </c>
      <c r="I507" s="53" t="s">
        <v>118</v>
      </c>
      <c r="J507" s="233">
        <v>1</v>
      </c>
      <c r="K507" s="233" t="s">
        <v>118</v>
      </c>
    </row>
    <row r="508" spans="1:11" ht="31.5">
      <c r="A508" s="733"/>
      <c r="B508" s="547" t="s">
        <v>847</v>
      </c>
      <c r="C508" s="17">
        <v>1</v>
      </c>
      <c r="D508" s="498" t="s">
        <v>118</v>
      </c>
      <c r="E508" s="53">
        <v>1</v>
      </c>
      <c r="F508" s="53" t="s">
        <v>118</v>
      </c>
      <c r="G508" s="53" t="s">
        <v>118</v>
      </c>
      <c r="H508" s="53" t="s">
        <v>118</v>
      </c>
      <c r="I508" s="53" t="s">
        <v>118</v>
      </c>
      <c r="J508" s="233">
        <v>1</v>
      </c>
      <c r="K508" s="233" t="s">
        <v>118</v>
      </c>
    </row>
    <row r="509" spans="1:11" ht="47.25">
      <c r="A509" s="733"/>
      <c r="B509" s="547" t="s">
        <v>1008</v>
      </c>
      <c r="C509" s="17">
        <v>1</v>
      </c>
      <c r="D509" s="498" t="s">
        <v>118</v>
      </c>
      <c r="E509" s="53">
        <v>1</v>
      </c>
      <c r="F509" s="53" t="s">
        <v>118</v>
      </c>
      <c r="G509" s="53" t="s">
        <v>118</v>
      </c>
      <c r="H509" s="53" t="s">
        <v>118</v>
      </c>
      <c r="I509" s="53" t="s">
        <v>118</v>
      </c>
      <c r="J509" s="233">
        <v>1</v>
      </c>
      <c r="K509" s="233" t="s">
        <v>118</v>
      </c>
    </row>
    <row r="510" spans="1:11" ht="31.5">
      <c r="A510" s="733"/>
      <c r="B510" s="200" t="s">
        <v>1009</v>
      </c>
      <c r="C510" s="17">
        <v>1</v>
      </c>
      <c r="D510" s="498" t="s">
        <v>118</v>
      </c>
      <c r="E510" s="53">
        <v>1</v>
      </c>
      <c r="F510" s="53" t="s">
        <v>118</v>
      </c>
      <c r="G510" s="53" t="s">
        <v>118</v>
      </c>
      <c r="H510" s="53" t="s">
        <v>118</v>
      </c>
      <c r="I510" s="53" t="s">
        <v>118</v>
      </c>
      <c r="J510" s="233">
        <v>1</v>
      </c>
      <c r="K510" s="233" t="s">
        <v>118</v>
      </c>
    </row>
    <row r="511" spans="1:11" ht="31.5">
      <c r="A511" s="733"/>
      <c r="B511" s="547" t="s">
        <v>667</v>
      </c>
      <c r="C511" s="233">
        <v>14</v>
      </c>
      <c r="D511" s="233" t="s">
        <v>118</v>
      </c>
      <c r="E511" s="233">
        <v>4</v>
      </c>
      <c r="F511" s="233" t="s">
        <v>118</v>
      </c>
      <c r="G511" s="233" t="s">
        <v>118</v>
      </c>
      <c r="H511" s="233" t="s">
        <v>118</v>
      </c>
      <c r="I511" s="233" t="s">
        <v>118</v>
      </c>
      <c r="J511" s="233">
        <v>3</v>
      </c>
      <c r="K511" s="233" t="s">
        <v>118</v>
      </c>
    </row>
    <row r="512" spans="1:11" ht="63">
      <c r="A512" s="733"/>
      <c r="B512" s="200" t="s">
        <v>1010</v>
      </c>
      <c r="C512" s="233">
        <v>1</v>
      </c>
      <c r="D512" s="233" t="s">
        <v>118</v>
      </c>
      <c r="E512" s="233">
        <v>1</v>
      </c>
      <c r="F512" s="233" t="s">
        <v>118</v>
      </c>
      <c r="G512" s="233" t="s">
        <v>118</v>
      </c>
      <c r="H512" s="233" t="s">
        <v>118</v>
      </c>
      <c r="I512" s="233" t="s">
        <v>118</v>
      </c>
      <c r="J512" s="233">
        <v>1</v>
      </c>
      <c r="K512" s="233" t="s">
        <v>118</v>
      </c>
    </row>
    <row r="513" spans="1:11" ht="63">
      <c r="A513" s="733"/>
      <c r="B513" s="200" t="s">
        <v>996</v>
      </c>
      <c r="C513" s="233">
        <v>1</v>
      </c>
      <c r="D513" s="233" t="s">
        <v>118</v>
      </c>
      <c r="E513" s="233">
        <v>1</v>
      </c>
      <c r="F513" s="233" t="s">
        <v>118</v>
      </c>
      <c r="G513" s="233" t="s">
        <v>118</v>
      </c>
      <c r="H513" s="233" t="s">
        <v>118</v>
      </c>
      <c r="I513" s="233" t="s">
        <v>118</v>
      </c>
      <c r="J513" s="233">
        <v>1</v>
      </c>
      <c r="K513" s="233" t="s">
        <v>118</v>
      </c>
    </row>
    <row r="514" spans="1:11" ht="63">
      <c r="A514" s="733"/>
      <c r="B514" s="200" t="s">
        <v>1011</v>
      </c>
      <c r="C514" s="233">
        <v>1</v>
      </c>
      <c r="D514" s="233" t="s">
        <v>118</v>
      </c>
      <c r="E514" s="233">
        <v>1</v>
      </c>
      <c r="F514" s="233" t="s">
        <v>118</v>
      </c>
      <c r="G514" s="233" t="s">
        <v>118</v>
      </c>
      <c r="H514" s="233" t="s">
        <v>118</v>
      </c>
      <c r="I514" s="233" t="s">
        <v>118</v>
      </c>
      <c r="J514" s="233">
        <v>1</v>
      </c>
      <c r="K514" s="233" t="s">
        <v>118</v>
      </c>
    </row>
    <row r="515" spans="1:11" ht="47.25">
      <c r="A515" s="733"/>
      <c r="B515" s="200" t="s">
        <v>1012</v>
      </c>
      <c r="C515" s="233">
        <v>1</v>
      </c>
      <c r="D515" s="233" t="s">
        <v>118</v>
      </c>
      <c r="E515" s="233">
        <v>1</v>
      </c>
      <c r="F515" s="233" t="s">
        <v>118</v>
      </c>
      <c r="G515" s="233" t="s">
        <v>118</v>
      </c>
      <c r="H515" s="233" t="s">
        <v>118</v>
      </c>
      <c r="I515" s="233" t="s">
        <v>118</v>
      </c>
      <c r="J515" s="233">
        <v>1</v>
      </c>
      <c r="K515" s="233" t="s">
        <v>118</v>
      </c>
    </row>
    <row r="516" spans="1:11" ht="15.75">
      <c r="A516" s="885" t="s">
        <v>985</v>
      </c>
      <c r="B516" s="886"/>
      <c r="C516" s="457">
        <v>22</v>
      </c>
      <c r="D516" s="457">
        <v>0</v>
      </c>
      <c r="E516" s="457">
        <v>8</v>
      </c>
      <c r="F516" s="457">
        <v>0</v>
      </c>
      <c r="G516" s="457">
        <v>0</v>
      </c>
      <c r="H516" s="457">
        <v>0</v>
      </c>
      <c r="I516" s="457">
        <v>0</v>
      </c>
      <c r="J516" s="457">
        <v>13</v>
      </c>
      <c r="K516" s="457">
        <v>0</v>
      </c>
    </row>
    <row r="517" spans="1:11" ht="31.5">
      <c r="A517" s="732" t="s">
        <v>242</v>
      </c>
      <c r="B517" s="547" t="s">
        <v>666</v>
      </c>
      <c r="C517" s="17"/>
      <c r="D517" s="498">
        <v>0</v>
      </c>
      <c r="E517" s="53">
        <v>0</v>
      </c>
      <c r="F517" s="53">
        <v>0</v>
      </c>
      <c r="G517" s="53">
        <v>0</v>
      </c>
      <c r="H517" s="53">
        <v>0</v>
      </c>
      <c r="I517" s="53">
        <v>1</v>
      </c>
      <c r="J517" s="233"/>
      <c r="K517" s="233"/>
    </row>
    <row r="518" spans="1:11" ht="31.5">
      <c r="A518" s="733"/>
      <c r="B518" s="547" t="s">
        <v>667</v>
      </c>
      <c r="C518" s="233"/>
      <c r="D518" s="233">
        <v>0</v>
      </c>
      <c r="E518" s="233">
        <v>0</v>
      </c>
      <c r="F518" s="233">
        <v>0</v>
      </c>
      <c r="G518" s="233">
        <v>0</v>
      </c>
      <c r="H518" s="233">
        <v>0</v>
      </c>
      <c r="I518" s="233">
        <v>1</v>
      </c>
      <c r="J518" s="233"/>
      <c r="K518" s="233"/>
    </row>
    <row r="519" spans="1:11" ht="15.75">
      <c r="A519" s="885" t="s">
        <v>668</v>
      </c>
      <c r="B519" s="886"/>
      <c r="C519" s="457">
        <v>0</v>
      </c>
      <c r="D519" s="457">
        <v>0</v>
      </c>
      <c r="E519" s="457">
        <v>0</v>
      </c>
      <c r="F519" s="457">
        <v>0</v>
      </c>
      <c r="G519" s="457">
        <v>0</v>
      </c>
      <c r="H519" s="457">
        <v>0</v>
      </c>
      <c r="I519" s="457"/>
      <c r="J519" s="457">
        <v>0</v>
      </c>
      <c r="K519" s="457">
        <v>0</v>
      </c>
    </row>
    <row r="520" spans="1:11" ht="31.5">
      <c r="A520" s="732" t="s">
        <v>243</v>
      </c>
      <c r="B520" s="547" t="s">
        <v>666</v>
      </c>
      <c r="C520" s="17">
        <v>8</v>
      </c>
      <c r="D520" s="17">
        <v>1</v>
      </c>
      <c r="E520" s="53">
        <v>3</v>
      </c>
      <c r="F520" s="53">
        <v>1</v>
      </c>
      <c r="G520" s="53">
        <v>2</v>
      </c>
      <c r="H520" s="53">
        <v>3</v>
      </c>
      <c r="I520" s="53">
        <v>1</v>
      </c>
      <c r="J520" s="233">
        <v>7</v>
      </c>
      <c r="K520" s="233">
        <v>7</v>
      </c>
    </row>
    <row r="521" spans="1:11" ht="31.5">
      <c r="A521" s="733"/>
      <c r="B521" s="547" t="s">
        <v>667</v>
      </c>
      <c r="C521" s="233">
        <v>17</v>
      </c>
      <c r="D521" s="233">
        <v>0</v>
      </c>
      <c r="E521" s="233">
        <v>2</v>
      </c>
      <c r="F521" s="233">
        <v>0</v>
      </c>
      <c r="G521" s="233">
        <v>6</v>
      </c>
      <c r="H521" s="233">
        <v>3</v>
      </c>
      <c r="I521" s="233">
        <v>1</v>
      </c>
      <c r="J521" s="233">
        <v>13</v>
      </c>
      <c r="K521" s="233">
        <v>13</v>
      </c>
    </row>
    <row r="522" spans="1:11" ht="15.75">
      <c r="A522" s="885" t="s">
        <v>985</v>
      </c>
      <c r="B522" s="886"/>
      <c r="C522" s="457">
        <v>25</v>
      </c>
      <c r="D522" s="457">
        <v>1</v>
      </c>
      <c r="E522" s="457">
        <v>5</v>
      </c>
      <c r="F522" s="457">
        <v>1</v>
      </c>
      <c r="G522" s="457">
        <v>8</v>
      </c>
      <c r="H522" s="457">
        <v>6</v>
      </c>
      <c r="I522" s="457"/>
      <c r="J522" s="457">
        <v>20</v>
      </c>
      <c r="K522" s="457">
        <v>20</v>
      </c>
    </row>
    <row r="523" spans="1:11" ht="31.5">
      <c r="A523" s="732" t="s">
        <v>249</v>
      </c>
      <c r="B523" s="559" t="s">
        <v>666</v>
      </c>
      <c r="C523" s="498">
        <v>9</v>
      </c>
      <c r="D523" s="498">
        <v>0</v>
      </c>
      <c r="E523" s="483">
        <v>4</v>
      </c>
      <c r="F523" s="483">
        <v>0</v>
      </c>
      <c r="G523" s="483">
        <v>2</v>
      </c>
      <c r="H523" s="483">
        <v>0</v>
      </c>
      <c r="I523" s="483">
        <v>0</v>
      </c>
      <c r="J523" s="457">
        <v>8</v>
      </c>
      <c r="K523" s="457">
        <v>1</v>
      </c>
    </row>
    <row r="524" spans="1:11" ht="31.5">
      <c r="A524" s="733"/>
      <c r="B524" s="547" t="s">
        <v>1013</v>
      </c>
      <c r="C524" s="17"/>
      <c r="D524" s="498"/>
      <c r="E524" s="53">
        <v>1</v>
      </c>
      <c r="F524" s="53"/>
      <c r="G524" s="53"/>
      <c r="H524" s="53"/>
      <c r="I524" s="53"/>
      <c r="J524" s="233"/>
      <c r="K524" s="233"/>
    </row>
    <row r="525" spans="1:11" ht="15.75">
      <c r="A525" s="733"/>
      <c r="B525" s="65" t="s">
        <v>1014</v>
      </c>
      <c r="C525" s="233"/>
      <c r="D525" s="233"/>
      <c r="E525" s="233">
        <v>1</v>
      </c>
      <c r="F525" s="233"/>
      <c r="G525" s="233"/>
      <c r="H525" s="233"/>
      <c r="I525" s="233"/>
      <c r="J525" s="233"/>
      <c r="K525" s="233"/>
    </row>
    <row r="526" spans="1:11" ht="15.75">
      <c r="A526" s="733"/>
      <c r="B526" s="65" t="s">
        <v>1015</v>
      </c>
      <c r="C526" s="233"/>
      <c r="D526" s="233"/>
      <c r="E526" s="233">
        <v>1</v>
      </c>
      <c r="F526" s="233"/>
      <c r="G526" s="233">
        <v>1</v>
      </c>
      <c r="H526" s="233"/>
      <c r="I526" s="233"/>
      <c r="J526" s="233"/>
      <c r="K526" s="233"/>
    </row>
    <row r="527" spans="1:11" ht="94.5">
      <c r="A527" s="733"/>
      <c r="B527" s="220" t="s">
        <v>1016</v>
      </c>
      <c r="C527" s="233"/>
      <c r="D527" s="233"/>
      <c r="E527" s="233">
        <v>1</v>
      </c>
      <c r="F527" s="233"/>
      <c r="G527" s="233">
        <v>1</v>
      </c>
      <c r="H527" s="233"/>
      <c r="I527" s="233"/>
      <c r="J527" s="233"/>
      <c r="K527" s="233"/>
    </row>
    <row r="528" spans="1:11" ht="31.5">
      <c r="A528" s="733"/>
      <c r="B528" s="594" t="s">
        <v>746</v>
      </c>
      <c r="C528" s="457">
        <v>8</v>
      </c>
      <c r="D528" s="457">
        <v>0</v>
      </c>
      <c r="E528" s="457">
        <v>3</v>
      </c>
      <c r="F528" s="457">
        <v>0</v>
      </c>
      <c r="G528" s="457">
        <v>2</v>
      </c>
      <c r="H528" s="457">
        <v>0</v>
      </c>
      <c r="I528" s="457">
        <v>1</v>
      </c>
      <c r="J528" s="457">
        <v>5</v>
      </c>
      <c r="K528" s="457">
        <v>1</v>
      </c>
    </row>
    <row r="529" spans="1:11" ht="63">
      <c r="A529" s="733"/>
      <c r="B529" s="200" t="s">
        <v>1017</v>
      </c>
      <c r="C529" s="233"/>
      <c r="D529" s="233"/>
      <c r="E529" s="233">
        <v>1</v>
      </c>
      <c r="F529" s="233"/>
      <c r="G529" s="233">
        <v>1</v>
      </c>
      <c r="H529" s="233"/>
      <c r="I529" s="233"/>
      <c r="J529" s="233"/>
      <c r="K529" s="233"/>
    </row>
    <row r="530" spans="1:11" ht="31.5">
      <c r="A530" s="733"/>
      <c r="B530" s="200" t="s">
        <v>1018</v>
      </c>
      <c r="C530" s="233"/>
      <c r="D530" s="233"/>
      <c r="E530" s="233">
        <v>1</v>
      </c>
      <c r="F530" s="233"/>
      <c r="G530" s="233"/>
      <c r="H530" s="233"/>
      <c r="I530" s="233">
        <v>1</v>
      </c>
      <c r="J530" s="233"/>
      <c r="K530" s="233"/>
    </row>
    <row r="531" spans="1:11" ht="15.75">
      <c r="A531" s="733"/>
      <c r="B531" s="65" t="s">
        <v>1019</v>
      </c>
      <c r="C531" s="233"/>
      <c r="D531" s="233"/>
      <c r="E531" s="233"/>
      <c r="F531" s="233"/>
      <c r="G531" s="233">
        <v>1</v>
      </c>
      <c r="H531" s="233"/>
      <c r="I531" s="233"/>
      <c r="J531" s="233"/>
      <c r="K531" s="233"/>
    </row>
    <row r="532" spans="1:11" ht="63">
      <c r="A532" s="734"/>
      <c r="B532" s="200" t="s">
        <v>1020</v>
      </c>
      <c r="C532" s="233"/>
      <c r="D532" s="233"/>
      <c r="E532" s="233">
        <v>1</v>
      </c>
      <c r="F532" s="233"/>
      <c r="G532" s="233"/>
      <c r="H532" s="233"/>
      <c r="I532" s="233"/>
      <c r="J532" s="233"/>
      <c r="K532" s="233"/>
    </row>
    <row r="533" spans="1:11" ht="15.75">
      <c r="A533" s="888" t="s">
        <v>668</v>
      </c>
      <c r="B533" s="889"/>
      <c r="C533" s="457">
        <v>17</v>
      </c>
      <c r="D533" s="457">
        <v>0</v>
      </c>
      <c r="E533" s="457">
        <v>7</v>
      </c>
      <c r="F533" s="457">
        <v>0</v>
      </c>
      <c r="G533" s="457">
        <v>2</v>
      </c>
      <c r="H533" s="457">
        <v>0</v>
      </c>
      <c r="I533" s="457">
        <v>1</v>
      </c>
      <c r="J533" s="457">
        <v>13</v>
      </c>
      <c r="K533" s="457">
        <v>2</v>
      </c>
    </row>
    <row r="534" spans="1:11" ht="31.5">
      <c r="A534" s="732" t="s">
        <v>307</v>
      </c>
      <c r="B534" s="547" t="s">
        <v>666</v>
      </c>
      <c r="C534" s="17" t="s">
        <v>118</v>
      </c>
      <c r="D534" s="17" t="s">
        <v>118</v>
      </c>
      <c r="E534" s="17" t="s">
        <v>118</v>
      </c>
      <c r="F534" s="17" t="s">
        <v>118</v>
      </c>
      <c r="G534" s="17" t="s">
        <v>118</v>
      </c>
      <c r="H534" s="17" t="s">
        <v>118</v>
      </c>
      <c r="I534" s="17" t="s">
        <v>118</v>
      </c>
      <c r="J534" s="17" t="s">
        <v>118</v>
      </c>
      <c r="K534" s="17" t="s">
        <v>118</v>
      </c>
    </row>
    <row r="535" spans="1:11" ht="31.5">
      <c r="A535" s="733"/>
      <c r="B535" s="547" t="s">
        <v>667</v>
      </c>
      <c r="C535" s="233"/>
      <c r="D535" s="233"/>
      <c r="E535" s="233"/>
      <c r="F535" s="233"/>
      <c r="G535" s="233"/>
      <c r="H535" s="233"/>
      <c r="I535" s="233"/>
      <c r="J535" s="233"/>
      <c r="K535" s="233"/>
    </row>
    <row r="536" spans="1:11" ht="31.5">
      <c r="A536" s="733"/>
      <c r="B536" s="200" t="s">
        <v>1021</v>
      </c>
      <c r="C536" s="233" t="s">
        <v>118</v>
      </c>
      <c r="D536" s="233" t="s">
        <v>118</v>
      </c>
      <c r="E536" s="233">
        <v>1</v>
      </c>
      <c r="F536" s="233">
        <v>1</v>
      </c>
      <c r="G536" s="233" t="s">
        <v>118</v>
      </c>
      <c r="H536" s="233" t="s">
        <v>118</v>
      </c>
      <c r="I536" s="233" t="s">
        <v>118</v>
      </c>
      <c r="J536" s="233" t="s">
        <v>118</v>
      </c>
      <c r="K536" s="233" t="s">
        <v>118</v>
      </c>
    </row>
    <row r="537" spans="1:11" ht="15.75">
      <c r="A537" s="885" t="s">
        <v>668</v>
      </c>
      <c r="B537" s="886"/>
      <c r="C537" s="457" t="s">
        <v>118</v>
      </c>
      <c r="D537" s="457" t="s">
        <v>118</v>
      </c>
      <c r="E537" s="457">
        <v>1</v>
      </c>
      <c r="F537" s="457">
        <v>1</v>
      </c>
      <c r="G537" s="457" t="s">
        <v>118</v>
      </c>
      <c r="H537" s="457" t="s">
        <v>118</v>
      </c>
      <c r="I537" s="457" t="s">
        <v>118</v>
      </c>
      <c r="J537" s="457" t="s">
        <v>118</v>
      </c>
      <c r="K537" s="457" t="s">
        <v>118</v>
      </c>
    </row>
    <row r="538" spans="1:11" ht="15" customHeight="1">
      <c r="A538" s="890" t="s">
        <v>95</v>
      </c>
      <c r="B538" s="890"/>
      <c r="C538" s="602">
        <f>C459+C462+C466+C474+C494+C497+C505+C516+C519+C522+C533</f>
        <v>122</v>
      </c>
      <c r="D538" s="617">
        <f>D522</f>
        <v>1</v>
      </c>
      <c r="E538" s="617">
        <f>E459+E462+E466+E474+E494+E497+E505+E516+E519+E522+E533+E537</f>
        <v>31</v>
      </c>
      <c r="F538" s="617">
        <v>9</v>
      </c>
      <c r="G538" s="617">
        <f>G459+G462+G466+G474+G494+G497+G505+G516+G519+G522+G533</f>
        <v>57</v>
      </c>
      <c r="H538" s="617">
        <v>14</v>
      </c>
      <c r="I538" s="617"/>
      <c r="J538" s="602">
        <f>J459+J462+J466+J474+J494+J497+J505+J516+J519+J522+J533</f>
        <v>108</v>
      </c>
      <c r="K538" s="602">
        <f>K459+K462+K466+K474+K494+K497+K505+K516+K519+K522+K533</f>
        <v>55</v>
      </c>
    </row>
    <row r="539" spans="1:11" ht="36" customHeight="1">
      <c r="A539" s="887" t="s">
        <v>251</v>
      </c>
      <c r="B539" s="887"/>
      <c r="C539" s="618">
        <f aca="true" t="shared" si="20" ref="C539:K539">SUM(C42,C93,C125,C182,C282,C332,C396,C455,C538)</f>
        <v>1000</v>
      </c>
      <c r="D539" s="618">
        <f t="shared" si="20"/>
        <v>28</v>
      </c>
      <c r="E539" s="618">
        <f t="shared" si="20"/>
        <v>169</v>
      </c>
      <c r="F539" s="618">
        <f t="shared" si="20"/>
        <v>116</v>
      </c>
      <c r="G539" s="618">
        <f t="shared" si="20"/>
        <v>639</v>
      </c>
      <c r="H539" s="618">
        <f t="shared" si="20"/>
        <v>192</v>
      </c>
      <c r="I539" s="618">
        <f t="shared" si="20"/>
        <v>188</v>
      </c>
      <c r="J539" s="618">
        <f t="shared" si="20"/>
        <v>827</v>
      </c>
      <c r="K539" s="618">
        <f t="shared" si="20"/>
        <v>305</v>
      </c>
    </row>
  </sheetData>
  <sheetProtection/>
  <mergeCells count="150">
    <mergeCell ref="G1:I1"/>
    <mergeCell ref="A4:H4"/>
    <mergeCell ref="A8:A10"/>
    <mergeCell ref="A11:A13"/>
    <mergeCell ref="A42:B42"/>
    <mergeCell ref="A7:K7"/>
    <mergeCell ref="A44:A62"/>
    <mergeCell ref="B44:K44"/>
    <mergeCell ref="B49:K49"/>
    <mergeCell ref="A29:A31"/>
    <mergeCell ref="A32:A34"/>
    <mergeCell ref="A35:A36"/>
    <mergeCell ref="A37:A39"/>
    <mergeCell ref="A40:A41"/>
    <mergeCell ref="A14:A16"/>
    <mergeCell ref="A17:A19"/>
    <mergeCell ref="A20:A22"/>
    <mergeCell ref="A23:A25"/>
    <mergeCell ref="A26:A28"/>
    <mergeCell ref="A101:A102"/>
    <mergeCell ref="A104:A105"/>
    <mergeCell ref="A107:A108"/>
    <mergeCell ref="A110:A111"/>
    <mergeCell ref="A113:A114"/>
    <mergeCell ref="A93:B93"/>
    <mergeCell ref="A43:K43"/>
    <mergeCell ref="A94:K94"/>
    <mergeCell ref="A95:A96"/>
    <mergeCell ref="A98:A99"/>
    <mergeCell ref="A78:A79"/>
    <mergeCell ref="A81:A82"/>
    <mergeCell ref="A84:A85"/>
    <mergeCell ref="A87:A89"/>
    <mergeCell ref="A90:A91"/>
    <mergeCell ref="A63:B63"/>
    <mergeCell ref="A64:A65"/>
    <mergeCell ref="A67:A68"/>
    <mergeCell ref="A70:A73"/>
    <mergeCell ref="A75:A76"/>
    <mergeCell ref="A127:A143"/>
    <mergeCell ref="A144:B144"/>
    <mergeCell ref="A145:A148"/>
    <mergeCell ref="A149:B149"/>
    <mergeCell ref="A150:A151"/>
    <mergeCell ref="A116:A117"/>
    <mergeCell ref="A119:A120"/>
    <mergeCell ref="A122:A124"/>
    <mergeCell ref="A125:B125"/>
    <mergeCell ref="A126:K126"/>
    <mergeCell ref="A161:B161"/>
    <mergeCell ref="A162:A163"/>
    <mergeCell ref="A164:B164"/>
    <mergeCell ref="A165:A180"/>
    <mergeCell ref="A181:B181"/>
    <mergeCell ref="A152:B152"/>
    <mergeCell ref="A153:A154"/>
    <mergeCell ref="A155:B155"/>
    <mergeCell ref="A156:A157"/>
    <mergeCell ref="A159:A160"/>
    <mergeCell ref="A228:A247"/>
    <mergeCell ref="A248:A263"/>
    <mergeCell ref="A264:B264"/>
    <mergeCell ref="A265:A277"/>
    <mergeCell ref="A278:B278"/>
    <mergeCell ref="A182:B182"/>
    <mergeCell ref="A183:K183"/>
    <mergeCell ref="A184:A190"/>
    <mergeCell ref="A191:A204"/>
    <mergeCell ref="A205:A226"/>
    <mergeCell ref="A286:A287"/>
    <mergeCell ref="A288:A293"/>
    <mergeCell ref="A294:A296"/>
    <mergeCell ref="A297:A298"/>
    <mergeCell ref="A299:A300"/>
    <mergeCell ref="A279:A280"/>
    <mergeCell ref="A281:B281"/>
    <mergeCell ref="A282:B282"/>
    <mergeCell ref="A283:K283"/>
    <mergeCell ref="A284:A285"/>
    <mergeCell ref="A333:K333"/>
    <mergeCell ref="A334:A335"/>
    <mergeCell ref="A336:B336"/>
    <mergeCell ref="A337:A340"/>
    <mergeCell ref="A341:B341"/>
    <mergeCell ref="A301:A316"/>
    <mergeCell ref="A317:A327"/>
    <mergeCell ref="A328:A329"/>
    <mergeCell ref="A330:A331"/>
    <mergeCell ref="A332:B332"/>
    <mergeCell ref="A393:A394"/>
    <mergeCell ref="A395:B395"/>
    <mergeCell ref="A383:B383"/>
    <mergeCell ref="A384:A385"/>
    <mergeCell ref="A386:B386"/>
    <mergeCell ref="A387:A391"/>
    <mergeCell ref="A392:B392"/>
    <mergeCell ref="A342:A366"/>
    <mergeCell ref="A367:B367"/>
    <mergeCell ref="A368:A369"/>
    <mergeCell ref="A370:B370"/>
    <mergeCell ref="A371:A382"/>
    <mergeCell ref="A396:B396"/>
    <mergeCell ref="A397:K397"/>
    <mergeCell ref="A398:A403"/>
    <mergeCell ref="A404:A410"/>
    <mergeCell ref="A411:A426"/>
    <mergeCell ref="B425:B426"/>
    <mergeCell ref="C425:C426"/>
    <mergeCell ref="D425:D426"/>
    <mergeCell ref="E425:E426"/>
    <mergeCell ref="F425:F426"/>
    <mergeCell ref="G425:G426"/>
    <mergeCell ref="H425:H426"/>
    <mergeCell ref="I425:I426"/>
    <mergeCell ref="J425:J426"/>
    <mergeCell ref="K425:K426"/>
    <mergeCell ref="A447:A448"/>
    <mergeCell ref="A449:A452"/>
    <mergeCell ref="A453:A454"/>
    <mergeCell ref="A455:B455"/>
    <mergeCell ref="A456:K456"/>
    <mergeCell ref="A427:A428"/>
    <mergeCell ref="A429:A430"/>
    <mergeCell ref="A431:A439"/>
    <mergeCell ref="A440:A442"/>
    <mergeCell ref="A443:A446"/>
    <mergeCell ref="A474:B474"/>
    <mergeCell ref="A475:A493"/>
    <mergeCell ref="A494:B494"/>
    <mergeCell ref="A495:A497"/>
    <mergeCell ref="A498:A504"/>
    <mergeCell ref="A457:A459"/>
    <mergeCell ref="A460:A461"/>
    <mergeCell ref="A462:B462"/>
    <mergeCell ref="A463:A465"/>
    <mergeCell ref="A467:A473"/>
    <mergeCell ref="A466:B466"/>
    <mergeCell ref="A522:B522"/>
    <mergeCell ref="A539:B539"/>
    <mergeCell ref="A523:A532"/>
    <mergeCell ref="A533:B533"/>
    <mergeCell ref="A534:A536"/>
    <mergeCell ref="A537:B537"/>
    <mergeCell ref="A538:B538"/>
    <mergeCell ref="A505:B505"/>
    <mergeCell ref="A506:A515"/>
    <mergeCell ref="A517:A518"/>
    <mergeCell ref="A519:B519"/>
    <mergeCell ref="A520:A521"/>
    <mergeCell ref="A516:B516"/>
  </mergeCells>
  <printOptions/>
  <pageMargins left="0.11811023622047245" right="0.11811023622047245" top="0.5511811023622047" bottom="0.7480314960629921" header="0.31496062992125984" footer="0.31496062992125984"/>
  <pageSetup fitToHeight="0"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AA215"/>
  <sheetViews>
    <sheetView tabSelected="1" zoomScale="50" zoomScaleNormal="50" zoomScalePageLayoutView="0" workbookViewId="0" topLeftCell="A1">
      <pane ySplit="6" topLeftCell="A7" activePane="bottomLeft" state="frozen"/>
      <selection pane="topLeft" activeCell="A1" sqref="A1"/>
      <selection pane="bottomLeft" activeCell="S1" sqref="S1:W1"/>
    </sheetView>
  </sheetViews>
  <sheetFormatPr defaultColWidth="9.140625" defaultRowHeight="15"/>
  <cols>
    <col min="1" max="1" width="24.7109375" style="0" customWidth="1"/>
    <col min="2" max="2" width="22.28125" style="0" customWidth="1"/>
    <col min="3" max="3" width="9.140625" style="0" bestFit="1" customWidth="1"/>
    <col min="5" max="5" width="20.57421875" style="0" customWidth="1"/>
    <col min="6" max="6" width="11.140625" style="0" bestFit="1" customWidth="1"/>
    <col min="7" max="7" width="18.421875" style="0" customWidth="1"/>
    <col min="8" max="8" width="9.140625" style="0" bestFit="1" customWidth="1"/>
    <col min="9" max="9" width="11.140625" style="0" bestFit="1" customWidth="1"/>
    <col min="10" max="10" width="17.7109375" style="0" customWidth="1"/>
    <col min="11" max="11" width="13.421875" style="0" bestFit="1" customWidth="1"/>
    <col min="12" max="12" width="13.8515625" style="0" customWidth="1"/>
    <col min="13" max="13" width="9.00390625" style="0" bestFit="1" customWidth="1"/>
    <col min="14" max="17" width="9.140625" style="0" bestFit="1" customWidth="1"/>
    <col min="18" max="18" width="10.140625" style="0" customWidth="1"/>
    <col min="19" max="20" width="9.140625" style="0" bestFit="1" customWidth="1"/>
    <col min="21" max="21" width="10.421875" style="0" customWidth="1"/>
    <col min="23" max="23" width="9.00390625" style="0" bestFit="1" customWidth="1"/>
    <col min="24" max="24" width="9.140625" style="0" bestFit="1" customWidth="1"/>
    <col min="25" max="25" width="15.00390625" style="0" customWidth="1"/>
  </cols>
  <sheetData>
    <row r="1" spans="17:23" ht="69" customHeight="1">
      <c r="Q1" s="198"/>
      <c r="R1" s="198"/>
      <c r="S1" s="702" t="s">
        <v>2138</v>
      </c>
      <c r="T1" s="702"/>
      <c r="U1" s="702"/>
      <c r="V1" s="702"/>
      <c r="W1" s="702"/>
    </row>
    <row r="2" spans="1:25" ht="15.75">
      <c r="A2" s="18"/>
      <c r="B2" s="18"/>
      <c r="C2" s="18"/>
      <c r="D2" s="18"/>
      <c r="E2" s="18"/>
      <c r="F2" s="18"/>
      <c r="G2" s="18"/>
      <c r="H2" s="18"/>
      <c r="I2" s="18"/>
      <c r="J2" s="18"/>
      <c r="K2" s="18"/>
      <c r="L2" s="18"/>
      <c r="M2" s="18"/>
      <c r="N2" s="18"/>
      <c r="O2" s="31"/>
      <c r="P2" s="31"/>
      <c r="Q2" s="31"/>
      <c r="R2" s="31"/>
      <c r="S2" s="31"/>
      <c r="T2" s="31"/>
      <c r="U2" s="31"/>
      <c r="V2" s="18"/>
      <c r="W2" s="18"/>
      <c r="X2" s="18"/>
      <c r="Y2" s="18"/>
    </row>
    <row r="3" spans="1:25" ht="15.75">
      <c r="A3" s="18"/>
      <c r="B3" s="40" t="s">
        <v>1022</v>
      </c>
      <c r="C3" s="240"/>
      <c r="D3" s="240"/>
      <c r="E3" s="240"/>
      <c r="F3" s="240"/>
      <c r="G3" s="240"/>
      <c r="H3" s="240"/>
      <c r="I3" s="240"/>
      <c r="J3" s="240"/>
      <c r="K3" s="240"/>
      <c r="L3" s="240"/>
      <c r="M3" s="240"/>
      <c r="N3" s="240"/>
      <c r="O3" s="240"/>
      <c r="P3" s="240"/>
      <c r="Q3" s="240"/>
      <c r="R3" s="240"/>
      <c r="S3" s="240"/>
      <c r="T3" s="240"/>
      <c r="U3" s="240"/>
      <c r="V3" s="18"/>
      <c r="W3" s="18"/>
      <c r="X3" s="18"/>
      <c r="Y3" s="18"/>
    </row>
    <row r="4" spans="1:25" ht="15.75">
      <c r="A4" s="18"/>
      <c r="B4" s="18"/>
      <c r="C4" s="18"/>
      <c r="D4" s="18"/>
      <c r="E4" s="18"/>
      <c r="F4" s="18"/>
      <c r="G4" s="18"/>
      <c r="H4" s="18"/>
      <c r="I4" s="18"/>
      <c r="J4" s="18"/>
      <c r="K4" s="18"/>
      <c r="L4" s="18"/>
      <c r="M4" s="18"/>
      <c r="N4" s="18"/>
      <c r="O4" s="18"/>
      <c r="P4" s="18"/>
      <c r="Q4" s="18"/>
      <c r="R4" s="18"/>
      <c r="S4" s="18"/>
      <c r="T4" s="18"/>
      <c r="U4" s="18"/>
      <c r="V4" s="18"/>
      <c r="W4" s="18"/>
      <c r="X4" s="18"/>
      <c r="Y4" s="18"/>
    </row>
    <row r="5" spans="1:25" ht="172.5" customHeight="1">
      <c r="A5" s="1000" t="s">
        <v>98</v>
      </c>
      <c r="B5" s="1000" t="s">
        <v>107</v>
      </c>
      <c r="C5" s="1000" t="s">
        <v>83</v>
      </c>
      <c r="D5" s="1000" t="s">
        <v>2</v>
      </c>
      <c r="E5" s="1000" t="s">
        <v>10</v>
      </c>
      <c r="F5" s="1000" t="s">
        <v>7</v>
      </c>
      <c r="G5" s="1000" t="s">
        <v>3</v>
      </c>
      <c r="H5" s="1000" t="s">
        <v>37</v>
      </c>
      <c r="I5" s="1005" t="s">
        <v>38</v>
      </c>
      <c r="J5" s="1006"/>
      <c r="K5" s="1000" t="s">
        <v>39</v>
      </c>
      <c r="L5" s="1000" t="s">
        <v>4</v>
      </c>
      <c r="M5" s="1000" t="s">
        <v>5</v>
      </c>
      <c r="N5" s="1003" t="s">
        <v>6</v>
      </c>
      <c r="O5" s="1004"/>
      <c r="P5" s="1004"/>
      <c r="Q5" s="1004"/>
      <c r="R5" s="1003" t="s">
        <v>84</v>
      </c>
      <c r="S5" s="1004"/>
      <c r="T5" s="1004"/>
      <c r="U5" s="1004"/>
      <c r="V5" s="1002" t="s">
        <v>34</v>
      </c>
      <c r="W5" s="1002"/>
      <c r="X5" s="1002"/>
      <c r="Y5" s="1002"/>
    </row>
    <row r="6" spans="1:25" ht="60" customHeight="1">
      <c r="A6" s="1001"/>
      <c r="B6" s="1001"/>
      <c r="C6" s="1001"/>
      <c r="D6" s="1001"/>
      <c r="E6" s="1001"/>
      <c r="F6" s="1001"/>
      <c r="G6" s="1001"/>
      <c r="H6" s="1001"/>
      <c r="I6" s="619" t="s">
        <v>8</v>
      </c>
      <c r="J6" s="620" t="s">
        <v>9</v>
      </c>
      <c r="K6" s="1001"/>
      <c r="L6" s="1001"/>
      <c r="M6" s="1001"/>
      <c r="N6" s="619" t="s">
        <v>89</v>
      </c>
      <c r="O6" s="619" t="s">
        <v>90</v>
      </c>
      <c r="P6" s="619" t="s">
        <v>91</v>
      </c>
      <c r="Q6" s="620" t="s">
        <v>92</v>
      </c>
      <c r="R6" s="619" t="s">
        <v>89</v>
      </c>
      <c r="S6" s="619" t="s">
        <v>90</v>
      </c>
      <c r="T6" s="619" t="s">
        <v>91</v>
      </c>
      <c r="U6" s="620" t="s">
        <v>92</v>
      </c>
      <c r="V6" s="620" t="s">
        <v>30</v>
      </c>
      <c r="W6" s="620" t="s">
        <v>31</v>
      </c>
      <c r="X6" s="620" t="s">
        <v>32</v>
      </c>
      <c r="Y6" s="620" t="s">
        <v>33</v>
      </c>
    </row>
    <row r="7" spans="1:25" ht="31.5" customHeight="1">
      <c r="A7" s="972" t="s">
        <v>113</v>
      </c>
      <c r="B7" s="973"/>
      <c r="C7" s="973"/>
      <c r="D7" s="973"/>
      <c r="E7" s="973"/>
      <c r="F7" s="973"/>
      <c r="G7" s="973"/>
      <c r="H7" s="973"/>
      <c r="I7" s="973"/>
      <c r="J7" s="973"/>
      <c r="K7" s="973"/>
      <c r="L7" s="973"/>
      <c r="M7" s="973"/>
      <c r="N7" s="973"/>
      <c r="O7" s="973"/>
      <c r="P7" s="973"/>
      <c r="Q7" s="973"/>
      <c r="R7" s="973"/>
      <c r="S7" s="973"/>
      <c r="T7" s="973"/>
      <c r="U7" s="973"/>
      <c r="V7" s="973"/>
      <c r="W7" s="973"/>
      <c r="X7" s="973"/>
      <c r="Y7" s="974"/>
    </row>
    <row r="8" spans="1:27" ht="252">
      <c r="A8" s="200" t="s">
        <v>114</v>
      </c>
      <c r="B8" s="200" t="s">
        <v>1023</v>
      </c>
      <c r="C8" s="200" t="s">
        <v>1024</v>
      </c>
      <c r="D8" s="200" t="s">
        <v>1025</v>
      </c>
      <c r="E8" s="200" t="s">
        <v>1026</v>
      </c>
      <c r="F8" s="200" t="s">
        <v>1027</v>
      </c>
      <c r="G8" s="200" t="s">
        <v>1028</v>
      </c>
      <c r="H8" s="200" t="s">
        <v>1029</v>
      </c>
      <c r="I8" s="200" t="s">
        <v>1030</v>
      </c>
      <c r="J8" s="200" t="s">
        <v>1031</v>
      </c>
      <c r="K8" s="200" t="s">
        <v>1032</v>
      </c>
      <c r="L8" s="200" t="s">
        <v>1033</v>
      </c>
      <c r="M8" s="200" t="s">
        <v>1034</v>
      </c>
      <c r="N8" s="65" t="s">
        <v>1035</v>
      </c>
      <c r="O8" s="65" t="s">
        <v>1036</v>
      </c>
      <c r="P8" s="65" t="s">
        <v>1037</v>
      </c>
      <c r="Q8" s="200"/>
      <c r="R8" s="200"/>
      <c r="S8" s="200" t="s">
        <v>1038</v>
      </c>
      <c r="T8" s="200" t="s">
        <v>1039</v>
      </c>
      <c r="U8" s="200" t="s">
        <v>1040</v>
      </c>
      <c r="V8" s="200"/>
      <c r="W8" s="200"/>
      <c r="X8" s="214" t="s">
        <v>1041</v>
      </c>
      <c r="Y8" s="214"/>
      <c r="Z8" s="214"/>
      <c r="AA8" s="200"/>
    </row>
    <row r="9" spans="1:27" ht="236.25">
      <c r="A9" s="200"/>
      <c r="B9" s="65" t="s">
        <v>1042</v>
      </c>
      <c r="C9" s="65" t="s">
        <v>1043</v>
      </c>
      <c r="D9" s="200" t="s">
        <v>1025</v>
      </c>
      <c r="E9" s="200" t="s">
        <v>1044</v>
      </c>
      <c r="F9" s="200" t="s">
        <v>1045</v>
      </c>
      <c r="G9" s="200" t="s">
        <v>1046</v>
      </c>
      <c r="H9" s="65" t="s">
        <v>1047</v>
      </c>
      <c r="I9" s="200" t="s">
        <v>1048</v>
      </c>
      <c r="J9" s="200" t="s">
        <v>1049</v>
      </c>
      <c r="K9" s="200" t="s">
        <v>1050</v>
      </c>
      <c r="L9" s="200" t="s">
        <v>1051</v>
      </c>
      <c r="M9" s="65" t="s">
        <v>1034</v>
      </c>
      <c r="N9" s="65" t="s">
        <v>1052</v>
      </c>
      <c r="O9" s="65" t="s">
        <v>1053</v>
      </c>
      <c r="P9" s="65"/>
      <c r="Q9" s="65"/>
      <c r="R9" s="65"/>
      <c r="S9" s="200" t="s">
        <v>1054</v>
      </c>
      <c r="T9" s="65"/>
      <c r="U9" s="65"/>
      <c r="V9" s="65"/>
      <c r="W9" s="65"/>
      <c r="X9" s="65" t="s">
        <v>1041</v>
      </c>
      <c r="Y9" s="65"/>
      <c r="Z9" s="65"/>
      <c r="AA9" s="65"/>
    </row>
    <row r="10" spans="1:27" ht="204.75">
      <c r="A10" s="200"/>
      <c r="B10" s="65" t="s">
        <v>1055</v>
      </c>
      <c r="C10" s="65" t="s">
        <v>1056</v>
      </c>
      <c r="D10" s="65" t="s">
        <v>1025</v>
      </c>
      <c r="E10" s="200" t="s">
        <v>1057</v>
      </c>
      <c r="F10" s="200" t="s">
        <v>1058</v>
      </c>
      <c r="G10" s="200" t="s">
        <v>1059</v>
      </c>
      <c r="H10" s="65" t="s">
        <v>1060</v>
      </c>
      <c r="I10" s="65" t="s">
        <v>1061</v>
      </c>
      <c r="J10" s="200" t="s">
        <v>1062</v>
      </c>
      <c r="K10" s="200" t="s">
        <v>1063</v>
      </c>
      <c r="L10" s="200" t="s">
        <v>1064</v>
      </c>
      <c r="M10" s="65" t="s">
        <v>1034</v>
      </c>
      <c r="N10" s="65" t="s">
        <v>1065</v>
      </c>
      <c r="O10" s="65" t="s">
        <v>1066</v>
      </c>
      <c r="P10" s="65"/>
      <c r="Q10" s="65"/>
      <c r="R10" s="65"/>
      <c r="S10" s="200" t="s">
        <v>1067</v>
      </c>
      <c r="T10" s="200" t="s">
        <v>1039</v>
      </c>
      <c r="U10" s="65"/>
      <c r="V10" s="65"/>
      <c r="W10" s="65"/>
      <c r="X10" s="65" t="s">
        <v>1041</v>
      </c>
      <c r="Y10" s="65"/>
      <c r="Z10" s="65"/>
      <c r="AA10" s="65"/>
    </row>
    <row r="11" spans="1:27" ht="173.25">
      <c r="A11" s="634" t="s">
        <v>252</v>
      </c>
      <c r="B11" s="65" t="s">
        <v>1068</v>
      </c>
      <c r="C11" s="65" t="s">
        <v>1069</v>
      </c>
      <c r="D11" s="65" t="s">
        <v>1025</v>
      </c>
      <c r="E11" s="200" t="s">
        <v>1057</v>
      </c>
      <c r="F11" s="200" t="s">
        <v>1070</v>
      </c>
      <c r="G11" s="200" t="s">
        <v>1071</v>
      </c>
      <c r="H11" s="65" t="s">
        <v>1072</v>
      </c>
      <c r="I11" s="65" t="s">
        <v>1073</v>
      </c>
      <c r="J11" s="200" t="s">
        <v>1074</v>
      </c>
      <c r="K11" s="200" t="s">
        <v>1075</v>
      </c>
      <c r="L11" s="200" t="s">
        <v>1051</v>
      </c>
      <c r="M11" s="65" t="s">
        <v>1034</v>
      </c>
      <c r="N11" s="65" t="s">
        <v>1076</v>
      </c>
      <c r="O11" s="65" t="s">
        <v>1077</v>
      </c>
      <c r="P11" s="65"/>
      <c r="Q11" s="65"/>
      <c r="R11" s="65"/>
      <c r="S11" s="200" t="s">
        <v>1038</v>
      </c>
      <c r="T11" s="200" t="s">
        <v>1039</v>
      </c>
      <c r="U11" s="65"/>
      <c r="V11" s="65"/>
      <c r="W11" s="65"/>
      <c r="X11" s="65" t="s">
        <v>1041</v>
      </c>
      <c r="Y11" s="65"/>
      <c r="Z11" s="65"/>
      <c r="AA11" s="65"/>
    </row>
    <row r="12" spans="1:27" ht="94.5">
      <c r="A12" s="634" t="s">
        <v>115</v>
      </c>
      <c r="B12" s="200" t="s">
        <v>1078</v>
      </c>
      <c r="C12" s="65">
        <v>47</v>
      </c>
      <c r="D12" s="65" t="s">
        <v>1079</v>
      </c>
      <c r="E12" s="200" t="s">
        <v>1080</v>
      </c>
      <c r="F12" s="65" t="s">
        <v>1081</v>
      </c>
      <c r="G12" s="200" t="s">
        <v>1082</v>
      </c>
      <c r="H12" s="65" t="s">
        <v>1083</v>
      </c>
      <c r="I12" s="65">
        <v>2015</v>
      </c>
      <c r="J12" s="65" t="s">
        <v>1084</v>
      </c>
      <c r="K12" s="65" t="s">
        <v>118</v>
      </c>
      <c r="L12" s="65" t="s">
        <v>1085</v>
      </c>
      <c r="M12" s="65" t="s">
        <v>117</v>
      </c>
      <c r="N12" s="65">
        <v>159</v>
      </c>
      <c r="O12" s="65">
        <v>116</v>
      </c>
      <c r="P12" s="65">
        <v>116</v>
      </c>
      <c r="Q12" s="65" t="s">
        <v>118</v>
      </c>
      <c r="R12" s="65"/>
      <c r="S12" s="200" t="s">
        <v>1086</v>
      </c>
      <c r="T12" s="200" t="s">
        <v>1087</v>
      </c>
      <c r="U12" s="200" t="s">
        <v>1088</v>
      </c>
      <c r="V12" s="65" t="s">
        <v>118</v>
      </c>
      <c r="W12" s="65"/>
      <c r="X12" s="65" t="s">
        <v>1089</v>
      </c>
      <c r="Y12" s="65" t="s">
        <v>1089</v>
      </c>
      <c r="Z12" s="65" t="s">
        <v>1089</v>
      </c>
      <c r="AA12" s="65" t="s">
        <v>118</v>
      </c>
    </row>
    <row r="13" spans="1:27" ht="31.5">
      <c r="A13" s="634" t="s">
        <v>116</v>
      </c>
      <c r="B13" s="118" t="s">
        <v>1090</v>
      </c>
      <c r="C13" s="118" t="s">
        <v>1091</v>
      </c>
      <c r="D13" s="118" t="s">
        <v>1092</v>
      </c>
      <c r="E13" s="118" t="s">
        <v>1093</v>
      </c>
      <c r="F13" s="118" t="s">
        <v>1094</v>
      </c>
      <c r="G13" s="118" t="s">
        <v>1095</v>
      </c>
      <c r="H13" s="118" t="s">
        <v>1096</v>
      </c>
      <c r="I13" s="118" t="s">
        <v>1097</v>
      </c>
      <c r="J13" s="118" t="s">
        <v>1098</v>
      </c>
      <c r="K13" s="118" t="s">
        <v>1099</v>
      </c>
      <c r="L13" s="118" t="s">
        <v>1100</v>
      </c>
      <c r="M13" s="118" t="s">
        <v>118</v>
      </c>
      <c r="N13" s="118">
        <v>188.92</v>
      </c>
      <c r="O13" s="118">
        <v>376.6</v>
      </c>
      <c r="P13" s="118" t="s">
        <v>118</v>
      </c>
      <c r="Q13" s="118" t="s">
        <v>118</v>
      </c>
      <c r="R13" s="118"/>
      <c r="S13" s="118">
        <v>1</v>
      </c>
      <c r="T13" s="118">
        <v>4</v>
      </c>
      <c r="U13" s="118" t="s">
        <v>118</v>
      </c>
      <c r="V13" s="118" t="s">
        <v>118</v>
      </c>
      <c r="W13" s="118"/>
      <c r="X13" s="118" t="s">
        <v>1101</v>
      </c>
      <c r="Y13" s="118" t="s">
        <v>118</v>
      </c>
      <c r="Z13" s="118" t="s">
        <v>118</v>
      </c>
      <c r="AA13" s="118" t="s">
        <v>118</v>
      </c>
    </row>
    <row r="14" spans="1:27" ht="141.75">
      <c r="A14" s="998" t="s">
        <v>119</v>
      </c>
      <c r="B14" s="200" t="s">
        <v>1102</v>
      </c>
      <c r="C14" s="65" t="s">
        <v>1103</v>
      </c>
      <c r="D14" s="65" t="s">
        <v>1092</v>
      </c>
      <c r="E14" s="200" t="s">
        <v>1104</v>
      </c>
      <c r="F14" s="200" t="s">
        <v>1105</v>
      </c>
      <c r="G14" s="200" t="s">
        <v>1106</v>
      </c>
      <c r="H14" s="65">
        <v>36</v>
      </c>
      <c r="I14" s="200" t="s">
        <v>1107</v>
      </c>
      <c r="J14" s="200" t="s">
        <v>1108</v>
      </c>
      <c r="K14" s="65">
        <v>2016</v>
      </c>
      <c r="L14" s="200" t="s">
        <v>1109</v>
      </c>
      <c r="M14" s="200" t="s">
        <v>1110</v>
      </c>
      <c r="N14" s="65">
        <v>53</v>
      </c>
      <c r="O14" s="65">
        <v>343</v>
      </c>
      <c r="P14" s="65">
        <v>47</v>
      </c>
      <c r="Q14" s="65"/>
      <c r="R14" s="65"/>
      <c r="S14" s="65" t="s">
        <v>1111</v>
      </c>
      <c r="T14" s="200" t="s">
        <v>1112</v>
      </c>
      <c r="U14" s="65" t="s">
        <v>1113</v>
      </c>
      <c r="V14" s="65" t="s">
        <v>118</v>
      </c>
      <c r="W14" s="65"/>
      <c r="X14" s="622" t="s">
        <v>1101</v>
      </c>
      <c r="Y14" s="65" t="s">
        <v>118</v>
      </c>
      <c r="Z14" s="65" t="s">
        <v>118</v>
      </c>
      <c r="AA14" s="65" t="s">
        <v>1114</v>
      </c>
    </row>
    <row r="15" spans="1:27" ht="378">
      <c r="A15" s="998"/>
      <c r="B15" s="200" t="s">
        <v>1115</v>
      </c>
      <c r="C15" s="200" t="s">
        <v>1116</v>
      </c>
      <c r="D15" s="65" t="s">
        <v>1117</v>
      </c>
      <c r="E15" s="65" t="s">
        <v>1118</v>
      </c>
      <c r="F15" s="65">
        <v>1999</v>
      </c>
      <c r="G15" s="200" t="s">
        <v>1119</v>
      </c>
      <c r="H15" s="65" t="s">
        <v>1120</v>
      </c>
      <c r="I15" s="65">
        <v>2020</v>
      </c>
      <c r="J15" s="200" t="s">
        <v>1121</v>
      </c>
      <c r="K15" s="200" t="s">
        <v>1122</v>
      </c>
      <c r="L15" s="65" t="s">
        <v>1123</v>
      </c>
      <c r="M15" s="65"/>
      <c r="N15" s="65">
        <v>351</v>
      </c>
      <c r="O15" s="65">
        <v>1039</v>
      </c>
      <c r="P15" s="65"/>
      <c r="Q15" s="65"/>
      <c r="R15" s="65"/>
      <c r="S15" s="200" t="s">
        <v>1124</v>
      </c>
      <c r="T15" s="200" t="s">
        <v>1125</v>
      </c>
      <c r="U15" s="65"/>
      <c r="V15" s="65"/>
      <c r="W15" s="65"/>
      <c r="X15" s="65" t="s">
        <v>1101</v>
      </c>
      <c r="Y15" s="65" t="s">
        <v>118</v>
      </c>
      <c r="Z15" s="65" t="s">
        <v>118</v>
      </c>
      <c r="AA15" s="65" t="s">
        <v>1114</v>
      </c>
    </row>
    <row r="16" spans="1:27" ht="126">
      <c r="A16" s="998" t="s">
        <v>120</v>
      </c>
      <c r="B16" s="200" t="s">
        <v>1126</v>
      </c>
      <c r="C16" s="200">
        <v>47</v>
      </c>
      <c r="D16" s="200" t="s">
        <v>1025</v>
      </c>
      <c r="E16" s="200" t="s">
        <v>1127</v>
      </c>
      <c r="F16" s="200">
        <v>2012</v>
      </c>
      <c r="G16" s="200" t="s">
        <v>1128</v>
      </c>
      <c r="H16" s="200">
        <v>4</v>
      </c>
      <c r="I16" s="200">
        <v>2018</v>
      </c>
      <c r="J16" s="200" t="s">
        <v>1129</v>
      </c>
      <c r="K16" s="200">
        <v>2019</v>
      </c>
      <c r="L16" s="200" t="s">
        <v>1130</v>
      </c>
      <c r="M16" s="200"/>
      <c r="N16" s="200"/>
      <c r="O16" s="200">
        <v>120</v>
      </c>
      <c r="P16" s="200">
        <v>46</v>
      </c>
      <c r="Q16" s="200"/>
      <c r="R16" s="200"/>
      <c r="S16" s="200"/>
      <c r="T16" s="200" t="s">
        <v>1087</v>
      </c>
      <c r="U16" s="200" t="s">
        <v>1131</v>
      </c>
      <c r="V16" s="200"/>
      <c r="W16" s="200"/>
      <c r="X16" s="200" t="s">
        <v>1089</v>
      </c>
      <c r="Y16" s="200" t="s">
        <v>1089</v>
      </c>
      <c r="Z16" s="200"/>
      <c r="AA16" s="200" t="s">
        <v>1132</v>
      </c>
    </row>
    <row r="17" spans="1:27" ht="48.75" customHeight="1">
      <c r="A17" s="998"/>
      <c r="B17" s="200" t="s">
        <v>1133</v>
      </c>
      <c r="C17" s="200">
        <v>61</v>
      </c>
      <c r="D17" s="200" t="s">
        <v>1025</v>
      </c>
      <c r="E17" s="200" t="s">
        <v>1134</v>
      </c>
      <c r="F17" s="200">
        <v>1985</v>
      </c>
      <c r="G17" s="200" t="s">
        <v>1135</v>
      </c>
      <c r="H17" s="200">
        <v>22</v>
      </c>
      <c r="I17" s="623">
        <v>2019</v>
      </c>
      <c r="J17" s="200" t="s">
        <v>1136</v>
      </c>
      <c r="K17" s="200">
        <v>2018</v>
      </c>
      <c r="L17" s="200" t="s">
        <v>1137</v>
      </c>
      <c r="M17" s="200"/>
      <c r="N17" s="200">
        <v>153</v>
      </c>
      <c r="O17" s="200">
        <v>68</v>
      </c>
      <c r="P17" s="200"/>
      <c r="Q17" s="200">
        <v>52</v>
      </c>
      <c r="R17" s="200"/>
      <c r="S17" s="200" t="s">
        <v>754</v>
      </c>
      <c r="T17" s="200" t="s">
        <v>1087</v>
      </c>
      <c r="U17" s="200"/>
      <c r="V17" s="200" t="s">
        <v>1131</v>
      </c>
      <c r="W17" s="200"/>
      <c r="X17" s="200" t="s">
        <v>1089</v>
      </c>
      <c r="Y17" s="200" t="s">
        <v>1089</v>
      </c>
      <c r="Z17" s="200"/>
      <c r="AA17" s="200" t="s">
        <v>1132</v>
      </c>
    </row>
    <row r="18" spans="1:27" ht="157.5">
      <c r="A18" s="998"/>
      <c r="B18" s="200" t="s">
        <v>1138</v>
      </c>
      <c r="C18" s="200">
        <v>30</v>
      </c>
      <c r="D18" s="200" t="s">
        <v>1025</v>
      </c>
      <c r="E18" s="200" t="s">
        <v>1139</v>
      </c>
      <c r="F18" s="200">
        <v>2018</v>
      </c>
      <c r="G18" s="200" t="s">
        <v>1140</v>
      </c>
      <c r="H18" s="200">
        <v>7</v>
      </c>
      <c r="I18" s="200">
        <v>2020</v>
      </c>
      <c r="J18" s="200" t="s">
        <v>1129</v>
      </c>
      <c r="K18" s="200">
        <v>2017</v>
      </c>
      <c r="L18" s="200" t="s">
        <v>1130</v>
      </c>
      <c r="M18" s="200"/>
      <c r="N18" s="200"/>
      <c r="O18" s="200">
        <v>170</v>
      </c>
      <c r="P18" s="200">
        <v>190</v>
      </c>
      <c r="Q18" s="200">
        <v>60</v>
      </c>
      <c r="R18" s="200"/>
      <c r="S18" s="200"/>
      <c r="T18" s="200" t="s">
        <v>1141</v>
      </c>
      <c r="U18" s="200" t="s">
        <v>1142</v>
      </c>
      <c r="V18" s="200" t="s">
        <v>1131</v>
      </c>
      <c r="W18" s="200"/>
      <c r="X18" s="200" t="s">
        <v>1089</v>
      </c>
      <c r="Y18" s="200"/>
      <c r="Z18" s="200"/>
      <c r="AA18" s="200"/>
    </row>
    <row r="19" spans="1:27" ht="157.5">
      <c r="A19" s="998"/>
      <c r="B19" s="200" t="s">
        <v>1143</v>
      </c>
      <c r="C19" s="200">
        <v>26</v>
      </c>
      <c r="D19" s="200" t="s">
        <v>1025</v>
      </c>
      <c r="E19" s="200" t="s">
        <v>1139</v>
      </c>
      <c r="F19" s="200">
        <v>2019</v>
      </c>
      <c r="G19" s="200" t="s">
        <v>1144</v>
      </c>
      <c r="H19" s="200">
        <v>2</v>
      </c>
      <c r="I19" s="200"/>
      <c r="J19" s="200"/>
      <c r="K19" s="200"/>
      <c r="L19" s="200" t="s">
        <v>1145</v>
      </c>
      <c r="M19" s="200"/>
      <c r="N19" s="200"/>
      <c r="O19" s="200"/>
      <c r="P19" s="200"/>
      <c r="Q19" s="200">
        <v>42</v>
      </c>
      <c r="R19" s="200"/>
      <c r="S19" s="200"/>
      <c r="T19" s="200"/>
      <c r="U19" s="200"/>
      <c r="V19" s="200" t="s">
        <v>1131</v>
      </c>
      <c r="W19" s="200"/>
      <c r="X19" s="200" t="s">
        <v>1089</v>
      </c>
      <c r="Y19" s="200" t="s">
        <v>1089</v>
      </c>
      <c r="Z19" s="200"/>
      <c r="AA19" s="200"/>
    </row>
    <row r="20" spans="1:27" ht="409.5">
      <c r="A20" s="998" t="s">
        <v>121</v>
      </c>
      <c r="B20" s="210" t="s">
        <v>1146</v>
      </c>
      <c r="C20" s="210"/>
      <c r="D20" s="210" t="s">
        <v>1092</v>
      </c>
      <c r="E20" s="210" t="s">
        <v>1147</v>
      </c>
      <c r="F20" s="210" t="s">
        <v>1148</v>
      </c>
      <c r="G20" s="210" t="s">
        <v>1149</v>
      </c>
      <c r="H20" s="210" t="s">
        <v>1150</v>
      </c>
      <c r="I20" s="625" t="s">
        <v>1151</v>
      </c>
      <c r="J20" s="210" t="s">
        <v>1152</v>
      </c>
      <c r="K20" s="210">
        <v>2019</v>
      </c>
      <c r="L20" s="210" t="s">
        <v>1153</v>
      </c>
      <c r="M20" s="210" t="s">
        <v>1154</v>
      </c>
      <c r="N20" s="210"/>
      <c r="O20" s="210"/>
      <c r="P20" s="210" t="s">
        <v>1155</v>
      </c>
      <c r="Q20" s="210">
        <v>76</v>
      </c>
      <c r="R20" s="210"/>
      <c r="S20" s="210"/>
      <c r="T20" s="210"/>
      <c r="U20" s="210" t="s">
        <v>1156</v>
      </c>
      <c r="V20" s="210" t="s">
        <v>1157</v>
      </c>
      <c r="W20" s="210"/>
      <c r="X20" s="281" t="s">
        <v>1158</v>
      </c>
      <c r="Y20" s="281" t="s">
        <v>1158</v>
      </c>
      <c r="Z20" s="281"/>
      <c r="AA20" s="210" t="s">
        <v>1159</v>
      </c>
    </row>
    <row r="21" spans="1:27" ht="409.5">
      <c r="A21" s="998"/>
      <c r="B21" s="210" t="s">
        <v>1160</v>
      </c>
      <c r="C21" s="210"/>
      <c r="D21" s="210" t="s">
        <v>1092</v>
      </c>
      <c r="E21" s="210" t="s">
        <v>1161</v>
      </c>
      <c r="F21" s="210">
        <v>1995</v>
      </c>
      <c r="G21" s="210" t="s">
        <v>1162</v>
      </c>
      <c r="H21" s="210" t="s">
        <v>1163</v>
      </c>
      <c r="I21" s="210" t="s">
        <v>1164</v>
      </c>
      <c r="J21" s="210" t="s">
        <v>1165</v>
      </c>
      <c r="K21" s="210">
        <v>2016</v>
      </c>
      <c r="L21" s="210" t="s">
        <v>1153</v>
      </c>
      <c r="M21" s="210" t="s">
        <v>1166</v>
      </c>
      <c r="N21" s="210"/>
      <c r="O21" s="210">
        <v>128</v>
      </c>
      <c r="P21" s="210"/>
      <c r="Q21" s="210">
        <v>77</v>
      </c>
      <c r="R21" s="210"/>
      <c r="S21" s="210"/>
      <c r="T21" s="210" t="s">
        <v>1167</v>
      </c>
      <c r="U21" s="210"/>
      <c r="V21" s="624" t="s">
        <v>1157</v>
      </c>
      <c r="W21" s="624"/>
      <c r="X21" s="281" t="s">
        <v>1158</v>
      </c>
      <c r="Y21" s="281" t="s">
        <v>1158</v>
      </c>
      <c r="Z21" s="281"/>
      <c r="AA21" s="210" t="s">
        <v>1168</v>
      </c>
    </row>
    <row r="22" spans="1:27" ht="409.5">
      <c r="A22" s="998"/>
      <c r="B22" s="210" t="s">
        <v>1169</v>
      </c>
      <c r="C22" s="210"/>
      <c r="D22" s="210" t="s">
        <v>1092</v>
      </c>
      <c r="E22" s="210" t="s">
        <v>1170</v>
      </c>
      <c r="F22" s="210"/>
      <c r="G22" s="210" t="s">
        <v>1171</v>
      </c>
      <c r="H22" s="210" t="s">
        <v>1172</v>
      </c>
      <c r="I22" s="625" t="s">
        <v>1173</v>
      </c>
      <c r="J22" s="210" t="s">
        <v>1174</v>
      </c>
      <c r="K22" s="210">
        <v>2016</v>
      </c>
      <c r="L22" s="210" t="s">
        <v>1175</v>
      </c>
      <c r="M22" s="210" t="s">
        <v>1166</v>
      </c>
      <c r="N22" s="210">
        <v>336</v>
      </c>
      <c r="O22" s="210" t="s">
        <v>1176</v>
      </c>
      <c r="P22" s="210"/>
      <c r="Q22" s="210"/>
      <c r="R22" s="210"/>
      <c r="S22" s="210" t="s">
        <v>1087</v>
      </c>
      <c r="T22" s="210" t="s">
        <v>1177</v>
      </c>
      <c r="U22" s="210"/>
      <c r="V22" s="210"/>
      <c r="W22" s="210"/>
      <c r="X22" s="281" t="s">
        <v>1158</v>
      </c>
      <c r="Y22" s="281" t="s">
        <v>1158</v>
      </c>
      <c r="Z22" s="281"/>
      <c r="AA22" s="210"/>
    </row>
    <row r="23" spans="1:27" ht="409.5">
      <c r="A23" s="998"/>
      <c r="B23" s="210" t="s">
        <v>1178</v>
      </c>
      <c r="C23" s="210"/>
      <c r="D23" s="210" t="s">
        <v>1092</v>
      </c>
      <c r="E23" s="210" t="s">
        <v>1179</v>
      </c>
      <c r="F23" s="210" t="s">
        <v>1180</v>
      </c>
      <c r="G23" s="210" t="s">
        <v>1181</v>
      </c>
      <c r="H23" s="210" t="s">
        <v>1072</v>
      </c>
      <c r="I23" s="625">
        <v>20182018</v>
      </c>
      <c r="J23" s="210" t="s">
        <v>1182</v>
      </c>
      <c r="K23" s="210">
        <v>2019</v>
      </c>
      <c r="L23" s="210" t="s">
        <v>1153</v>
      </c>
      <c r="M23" s="210" t="s">
        <v>1166</v>
      </c>
      <c r="N23" s="210"/>
      <c r="O23" s="210">
        <v>72</v>
      </c>
      <c r="P23" s="210" t="s">
        <v>1183</v>
      </c>
      <c r="Q23" s="210" t="s">
        <v>1184</v>
      </c>
      <c r="R23" s="210"/>
      <c r="S23" s="210"/>
      <c r="T23" s="210" t="s">
        <v>1185</v>
      </c>
      <c r="U23" s="210" t="s">
        <v>1186</v>
      </c>
      <c r="V23" s="210" t="s">
        <v>1187</v>
      </c>
      <c r="W23" s="210"/>
      <c r="X23" s="281"/>
      <c r="Y23" s="281"/>
      <c r="Z23" s="281"/>
      <c r="AA23" s="210"/>
    </row>
    <row r="24" spans="1:27" ht="409.5">
      <c r="A24" s="998"/>
      <c r="B24" s="210" t="s">
        <v>1188</v>
      </c>
      <c r="C24" s="210"/>
      <c r="D24" s="210" t="s">
        <v>1092</v>
      </c>
      <c r="E24" s="210" t="s">
        <v>1189</v>
      </c>
      <c r="F24" s="210" t="s">
        <v>1180</v>
      </c>
      <c r="G24" s="210" t="s">
        <v>1190</v>
      </c>
      <c r="H24" s="210" t="s">
        <v>1191</v>
      </c>
      <c r="I24" s="210" t="s">
        <v>1192</v>
      </c>
      <c r="J24" s="210" t="s">
        <v>1193</v>
      </c>
      <c r="K24" s="210">
        <v>2019</v>
      </c>
      <c r="L24" s="210" t="s">
        <v>1175</v>
      </c>
      <c r="M24" s="210" t="s">
        <v>1166</v>
      </c>
      <c r="N24" s="210">
        <v>279</v>
      </c>
      <c r="O24" s="65">
        <v>240</v>
      </c>
      <c r="P24" s="281" t="s">
        <v>1194</v>
      </c>
      <c r="Q24" s="210"/>
      <c r="R24" s="210"/>
      <c r="S24" s="210" t="s">
        <v>1087</v>
      </c>
      <c r="T24" s="210" t="s">
        <v>1195</v>
      </c>
      <c r="U24" s="210" t="s">
        <v>1196</v>
      </c>
      <c r="V24" s="65"/>
      <c r="W24" s="65"/>
      <c r="X24" s="281" t="s">
        <v>1158</v>
      </c>
      <c r="Y24" s="281" t="s">
        <v>1158</v>
      </c>
      <c r="Z24" s="281"/>
      <c r="AA24" s="210"/>
    </row>
    <row r="25" spans="1:27" ht="409.5">
      <c r="A25" s="998"/>
      <c r="B25" s="210" t="s">
        <v>1197</v>
      </c>
      <c r="C25" s="210"/>
      <c r="D25" s="210" t="s">
        <v>1092</v>
      </c>
      <c r="E25" s="210" t="s">
        <v>1198</v>
      </c>
      <c r="F25" s="210">
        <v>2006</v>
      </c>
      <c r="G25" s="210" t="s">
        <v>1199</v>
      </c>
      <c r="H25" s="210" t="s">
        <v>1200</v>
      </c>
      <c r="I25" s="210" t="s">
        <v>1201</v>
      </c>
      <c r="J25" s="210" t="s">
        <v>1202</v>
      </c>
      <c r="K25" s="210">
        <v>2018</v>
      </c>
      <c r="L25" s="210" t="s">
        <v>1130</v>
      </c>
      <c r="M25" s="210" t="s">
        <v>1166</v>
      </c>
      <c r="N25" s="210">
        <v>375</v>
      </c>
      <c r="O25" s="210" t="s">
        <v>1203</v>
      </c>
      <c r="P25" s="210" t="s">
        <v>1204</v>
      </c>
      <c r="Q25" s="210" t="s">
        <v>1205</v>
      </c>
      <c r="R25" s="210"/>
      <c r="S25" s="210" t="s">
        <v>1087</v>
      </c>
      <c r="T25" s="210" t="s">
        <v>1206</v>
      </c>
      <c r="U25" s="210" t="s">
        <v>1207</v>
      </c>
      <c r="V25" s="210" t="s">
        <v>1208</v>
      </c>
      <c r="W25" s="210"/>
      <c r="X25" s="281" t="s">
        <v>1158</v>
      </c>
      <c r="Y25" s="281" t="s">
        <v>1158</v>
      </c>
      <c r="Z25" s="281"/>
      <c r="AA25" s="210"/>
    </row>
    <row r="26" spans="1:27" ht="409.5">
      <c r="A26" s="998"/>
      <c r="B26" s="210" t="s">
        <v>1209</v>
      </c>
      <c r="C26" s="210"/>
      <c r="D26" s="210" t="s">
        <v>1092</v>
      </c>
      <c r="E26" s="210" t="s">
        <v>1210</v>
      </c>
      <c r="F26" s="210" t="s">
        <v>1211</v>
      </c>
      <c r="G26" s="210" t="s">
        <v>1212</v>
      </c>
      <c r="H26" s="210" t="s">
        <v>1213</v>
      </c>
      <c r="I26" s="210" t="s">
        <v>1214</v>
      </c>
      <c r="J26" s="210" t="s">
        <v>1215</v>
      </c>
      <c r="K26" s="210">
        <v>2019</v>
      </c>
      <c r="L26" s="210" t="s">
        <v>1130</v>
      </c>
      <c r="M26" s="210" t="s">
        <v>1166</v>
      </c>
      <c r="N26" s="210">
        <v>26</v>
      </c>
      <c r="O26" s="210">
        <v>136</v>
      </c>
      <c r="P26" s="210" t="s">
        <v>1216</v>
      </c>
      <c r="Q26" s="210">
        <v>76</v>
      </c>
      <c r="R26" s="210"/>
      <c r="S26" s="210" t="s">
        <v>1087</v>
      </c>
      <c r="T26" s="210" t="s">
        <v>1217</v>
      </c>
      <c r="U26" s="210" t="s">
        <v>1218</v>
      </c>
      <c r="V26" s="210" t="s">
        <v>1219</v>
      </c>
      <c r="W26" s="210"/>
      <c r="X26" s="281" t="s">
        <v>1158</v>
      </c>
      <c r="Y26" s="281" t="s">
        <v>1158</v>
      </c>
      <c r="Z26" s="65"/>
      <c r="AA26" s="281" t="s">
        <v>1220</v>
      </c>
    </row>
    <row r="27" spans="1:27" ht="409.5">
      <c r="A27" s="998"/>
      <c r="B27" s="210" t="s">
        <v>1221</v>
      </c>
      <c r="C27" s="210"/>
      <c r="D27" s="210" t="s">
        <v>1092</v>
      </c>
      <c r="E27" s="210" t="s">
        <v>1222</v>
      </c>
      <c r="F27" s="210" t="s">
        <v>1223</v>
      </c>
      <c r="G27" s="210" t="s">
        <v>1224</v>
      </c>
      <c r="H27" s="210" t="s">
        <v>1225</v>
      </c>
      <c r="I27" s="210" t="s">
        <v>1226</v>
      </c>
      <c r="J27" s="210" t="s">
        <v>1227</v>
      </c>
      <c r="K27" s="210">
        <v>2019</v>
      </c>
      <c r="L27" s="210" t="s">
        <v>1153</v>
      </c>
      <c r="M27" s="210" t="s">
        <v>1166</v>
      </c>
      <c r="N27" s="210"/>
      <c r="O27" s="210">
        <v>115</v>
      </c>
      <c r="P27" s="210" t="s">
        <v>1228</v>
      </c>
      <c r="Q27" s="210" t="s">
        <v>1229</v>
      </c>
      <c r="R27" s="210"/>
      <c r="S27" s="210"/>
      <c r="T27" s="210" t="s">
        <v>1230</v>
      </c>
      <c r="U27" s="210" t="s">
        <v>1231</v>
      </c>
      <c r="V27" s="210" t="s">
        <v>1232</v>
      </c>
      <c r="W27" s="210"/>
      <c r="X27" s="210" t="s">
        <v>1158</v>
      </c>
      <c r="Y27" s="210" t="s">
        <v>1158</v>
      </c>
      <c r="Z27" s="210"/>
      <c r="AA27" s="210"/>
    </row>
    <row r="28" spans="1:27" ht="409.5">
      <c r="A28" s="998"/>
      <c r="B28" s="210" t="s">
        <v>1233</v>
      </c>
      <c r="C28" s="210"/>
      <c r="D28" s="210" t="s">
        <v>1092</v>
      </c>
      <c r="E28" s="210" t="s">
        <v>1234</v>
      </c>
      <c r="F28" s="625">
        <v>20042019</v>
      </c>
      <c r="G28" s="210" t="s">
        <v>1235</v>
      </c>
      <c r="H28" s="210" t="s">
        <v>1096</v>
      </c>
      <c r="I28" s="210" t="s">
        <v>1226</v>
      </c>
      <c r="J28" s="210" t="s">
        <v>1236</v>
      </c>
      <c r="K28" s="210">
        <v>2019</v>
      </c>
      <c r="L28" s="210" t="s">
        <v>1153</v>
      </c>
      <c r="M28" s="210" t="s">
        <v>1166</v>
      </c>
      <c r="N28" s="210"/>
      <c r="O28" s="210" t="s">
        <v>1237</v>
      </c>
      <c r="P28" s="210" t="s">
        <v>1238</v>
      </c>
      <c r="Q28" s="210">
        <v>127</v>
      </c>
      <c r="R28" s="210"/>
      <c r="S28" s="210"/>
      <c r="T28" s="210" t="s">
        <v>1239</v>
      </c>
      <c r="U28" s="210" t="s">
        <v>1240</v>
      </c>
      <c r="V28" s="210" t="s">
        <v>1241</v>
      </c>
      <c r="W28" s="210"/>
      <c r="X28" s="210" t="s">
        <v>1158</v>
      </c>
      <c r="Y28" s="210" t="s">
        <v>1158</v>
      </c>
      <c r="Z28" s="210"/>
      <c r="AA28" s="210"/>
    </row>
    <row r="29" spans="1:27" ht="409.5">
      <c r="A29" s="998"/>
      <c r="B29" s="210" t="s">
        <v>1242</v>
      </c>
      <c r="C29" s="210"/>
      <c r="D29" s="210" t="s">
        <v>1092</v>
      </c>
      <c r="E29" s="210" t="s">
        <v>1243</v>
      </c>
      <c r="F29" s="210">
        <v>1977</v>
      </c>
      <c r="G29" s="210" t="s">
        <v>1244</v>
      </c>
      <c r="H29" s="210" t="s">
        <v>1245</v>
      </c>
      <c r="I29" s="210" t="s">
        <v>1246</v>
      </c>
      <c r="J29" s="210" t="s">
        <v>1247</v>
      </c>
      <c r="K29" s="210">
        <v>2016</v>
      </c>
      <c r="L29" s="210" t="s">
        <v>1175</v>
      </c>
      <c r="M29" s="210" t="s">
        <v>1166</v>
      </c>
      <c r="N29" s="210">
        <v>144</v>
      </c>
      <c r="O29" s="281" t="s">
        <v>1248</v>
      </c>
      <c r="P29" s="210" t="s">
        <v>1249</v>
      </c>
      <c r="Q29" s="210"/>
      <c r="R29" s="210"/>
      <c r="S29" s="210" t="s">
        <v>1087</v>
      </c>
      <c r="T29" s="210" t="s">
        <v>1250</v>
      </c>
      <c r="U29" s="210" t="s">
        <v>1251</v>
      </c>
      <c r="V29" s="210"/>
      <c r="W29" s="210"/>
      <c r="X29" s="210" t="s">
        <v>1158</v>
      </c>
      <c r="Y29" s="210" t="s">
        <v>1158</v>
      </c>
      <c r="Z29" s="210"/>
      <c r="AA29" s="210"/>
    </row>
    <row r="30" spans="1:27" ht="409.5">
      <c r="A30" s="998"/>
      <c r="B30" s="210" t="s">
        <v>1252</v>
      </c>
      <c r="C30" s="210"/>
      <c r="D30" s="210" t="s">
        <v>1092</v>
      </c>
      <c r="E30" s="210" t="s">
        <v>1253</v>
      </c>
      <c r="F30" s="210">
        <v>1993</v>
      </c>
      <c r="G30" s="210" t="s">
        <v>1254</v>
      </c>
      <c r="H30" s="210" t="s">
        <v>1172</v>
      </c>
      <c r="I30" s="210" t="s">
        <v>1246</v>
      </c>
      <c r="J30" s="210" t="s">
        <v>1255</v>
      </c>
      <c r="K30" s="210">
        <v>2018</v>
      </c>
      <c r="L30" s="210" t="s">
        <v>1153</v>
      </c>
      <c r="M30" s="210" t="s">
        <v>1166</v>
      </c>
      <c r="N30" s="210"/>
      <c r="O30" s="210" t="s">
        <v>1256</v>
      </c>
      <c r="P30" s="210" t="s">
        <v>1257</v>
      </c>
      <c r="Q30" s="210" t="s">
        <v>1258</v>
      </c>
      <c r="R30" s="210"/>
      <c r="S30" s="210"/>
      <c r="T30" s="210" t="s">
        <v>1259</v>
      </c>
      <c r="U30" s="210" t="s">
        <v>1260</v>
      </c>
      <c r="V30" s="210" t="s">
        <v>1261</v>
      </c>
      <c r="W30" s="210"/>
      <c r="X30" s="210" t="s">
        <v>1158</v>
      </c>
      <c r="Y30" s="210" t="s">
        <v>1158</v>
      </c>
      <c r="Z30" s="65"/>
      <c r="AA30" s="210" t="s">
        <v>1262</v>
      </c>
    </row>
    <row r="31" spans="1:27" ht="409.5">
      <c r="A31" s="998"/>
      <c r="B31" s="210" t="s">
        <v>1263</v>
      </c>
      <c r="C31" s="210"/>
      <c r="D31" s="210" t="s">
        <v>1092</v>
      </c>
      <c r="E31" s="210" t="s">
        <v>1264</v>
      </c>
      <c r="F31" s="625" t="s">
        <v>1265</v>
      </c>
      <c r="G31" s="210" t="s">
        <v>1266</v>
      </c>
      <c r="H31" s="210" t="s">
        <v>1267</v>
      </c>
      <c r="I31" s="210" t="s">
        <v>1268</v>
      </c>
      <c r="J31" s="210" t="s">
        <v>1269</v>
      </c>
      <c r="K31" s="210">
        <v>2018</v>
      </c>
      <c r="L31" s="210" t="s">
        <v>1175</v>
      </c>
      <c r="M31" s="210" t="s">
        <v>1166</v>
      </c>
      <c r="N31" s="210"/>
      <c r="O31" s="210"/>
      <c r="P31" s="210" t="s">
        <v>1270</v>
      </c>
      <c r="Q31" s="210" t="s">
        <v>1271</v>
      </c>
      <c r="R31" s="210"/>
      <c r="S31" s="210"/>
      <c r="T31" s="210"/>
      <c r="U31" s="210" t="s">
        <v>1272</v>
      </c>
      <c r="V31" s="210" t="s">
        <v>1273</v>
      </c>
      <c r="W31" s="210"/>
      <c r="X31" s="210" t="s">
        <v>1158</v>
      </c>
      <c r="Y31" s="210" t="s">
        <v>1158</v>
      </c>
      <c r="Z31" s="210"/>
      <c r="AA31" s="210" t="s">
        <v>1274</v>
      </c>
    </row>
    <row r="32" spans="1:27" ht="409.5">
      <c r="A32" s="998"/>
      <c r="B32" s="210" t="s">
        <v>1275</v>
      </c>
      <c r="C32" s="210"/>
      <c r="D32" s="210" t="s">
        <v>1092</v>
      </c>
      <c r="E32" s="210" t="s">
        <v>1276</v>
      </c>
      <c r="F32" s="210" t="s">
        <v>1277</v>
      </c>
      <c r="G32" s="210" t="s">
        <v>1278</v>
      </c>
      <c r="H32" s="210" t="s">
        <v>1060</v>
      </c>
      <c r="I32" s="210" t="s">
        <v>1226</v>
      </c>
      <c r="J32" s="210" t="s">
        <v>1279</v>
      </c>
      <c r="K32" s="210">
        <v>2019</v>
      </c>
      <c r="L32" s="210" t="s">
        <v>1175</v>
      </c>
      <c r="M32" s="210" t="s">
        <v>1166</v>
      </c>
      <c r="N32" s="210">
        <v>182</v>
      </c>
      <c r="O32" s="210" t="s">
        <v>1280</v>
      </c>
      <c r="P32" s="210">
        <v>48</v>
      </c>
      <c r="Q32" s="210"/>
      <c r="R32" s="210"/>
      <c r="S32" s="210"/>
      <c r="T32" s="210" t="s">
        <v>1281</v>
      </c>
      <c r="U32" s="210" t="s">
        <v>1282</v>
      </c>
      <c r="V32" s="210" t="s">
        <v>1283</v>
      </c>
      <c r="W32" s="210"/>
      <c r="X32" s="210" t="s">
        <v>1158</v>
      </c>
      <c r="Y32" s="210" t="s">
        <v>1158</v>
      </c>
      <c r="Z32" s="210"/>
      <c r="AA32" s="210"/>
    </row>
    <row r="33" spans="1:27" ht="409.5">
      <c r="A33" s="998"/>
      <c r="B33" s="210" t="s">
        <v>1284</v>
      </c>
      <c r="C33" s="210" t="s">
        <v>1263</v>
      </c>
      <c r="D33" s="210" t="s">
        <v>1092</v>
      </c>
      <c r="E33" s="210" t="s">
        <v>1264</v>
      </c>
      <c r="F33" s="210" t="s">
        <v>1265</v>
      </c>
      <c r="G33" s="210" t="s">
        <v>1266</v>
      </c>
      <c r="H33" s="210" t="s">
        <v>1267</v>
      </c>
      <c r="I33" s="210" t="s">
        <v>1268</v>
      </c>
      <c r="J33" s="210" t="s">
        <v>1269</v>
      </c>
      <c r="K33" s="210">
        <v>2018</v>
      </c>
      <c r="L33" s="210" t="s">
        <v>1175</v>
      </c>
      <c r="M33" s="210" t="s">
        <v>1166</v>
      </c>
      <c r="N33" s="210"/>
      <c r="O33" s="210"/>
      <c r="P33" s="210">
        <v>160</v>
      </c>
      <c r="Q33" s="210"/>
      <c r="R33" s="210"/>
      <c r="S33" s="210"/>
      <c r="T33" s="210"/>
      <c r="U33" s="210" t="s">
        <v>1285</v>
      </c>
      <c r="V33" s="210"/>
      <c r="W33" s="210"/>
      <c r="X33" s="210" t="s">
        <v>1158</v>
      </c>
      <c r="Y33" s="210" t="s">
        <v>1158</v>
      </c>
      <c r="Z33" s="210"/>
      <c r="AA33" s="210"/>
    </row>
    <row r="34" spans="1:27" ht="409.5">
      <c r="A34" s="998"/>
      <c r="B34" s="210" t="s">
        <v>1286</v>
      </c>
      <c r="C34" s="210"/>
      <c r="D34" s="210" t="s">
        <v>1092</v>
      </c>
      <c r="E34" s="210" t="s">
        <v>1287</v>
      </c>
      <c r="F34" s="210" t="s">
        <v>1288</v>
      </c>
      <c r="G34" s="210" t="s">
        <v>1289</v>
      </c>
      <c r="H34" s="210" t="s">
        <v>1060</v>
      </c>
      <c r="I34" s="210" t="s">
        <v>1290</v>
      </c>
      <c r="J34" s="210" t="s">
        <v>1291</v>
      </c>
      <c r="K34" s="210">
        <v>2019</v>
      </c>
      <c r="L34" s="210" t="s">
        <v>1130</v>
      </c>
      <c r="M34" s="210" t="s">
        <v>1166</v>
      </c>
      <c r="N34" s="210"/>
      <c r="O34" s="210">
        <v>72</v>
      </c>
      <c r="P34" s="210" t="s">
        <v>1292</v>
      </c>
      <c r="Q34" s="210" t="s">
        <v>1293</v>
      </c>
      <c r="R34" s="210"/>
      <c r="S34" s="210"/>
      <c r="T34" s="210" t="s">
        <v>1294</v>
      </c>
      <c r="U34" s="210" t="s">
        <v>1295</v>
      </c>
      <c r="V34" s="210" t="s">
        <v>1296</v>
      </c>
      <c r="W34" s="210"/>
      <c r="X34" s="210" t="s">
        <v>1158</v>
      </c>
      <c r="Y34" s="210" t="s">
        <v>1158</v>
      </c>
      <c r="Z34" s="210"/>
      <c r="AA34" s="210"/>
    </row>
    <row r="35" spans="1:27" ht="63">
      <c r="A35" s="634" t="s">
        <v>122</v>
      </c>
      <c r="B35" s="200" t="s">
        <v>1297</v>
      </c>
      <c r="C35" s="65">
        <v>44</v>
      </c>
      <c r="D35" s="65" t="s">
        <v>1092</v>
      </c>
      <c r="E35" s="200" t="s">
        <v>1093</v>
      </c>
      <c r="F35" s="200">
        <v>2006</v>
      </c>
      <c r="G35" s="200" t="s">
        <v>1298</v>
      </c>
      <c r="H35" s="200">
        <v>24</v>
      </c>
      <c r="I35" s="200">
        <v>2019</v>
      </c>
      <c r="J35" s="200" t="s">
        <v>1299</v>
      </c>
      <c r="K35" s="200">
        <v>2020</v>
      </c>
      <c r="L35" s="200" t="s">
        <v>1300</v>
      </c>
      <c r="M35" s="200"/>
      <c r="N35" s="200">
        <v>57</v>
      </c>
      <c r="O35" s="200">
        <v>325</v>
      </c>
      <c r="P35" s="200">
        <v>264</v>
      </c>
      <c r="Q35" s="200">
        <v>156</v>
      </c>
      <c r="R35" s="65"/>
      <c r="S35" s="200"/>
      <c r="T35" s="200"/>
      <c r="U35" s="200"/>
      <c r="V35" s="200"/>
      <c r="W35" s="200"/>
      <c r="X35" s="200" t="s">
        <v>421</v>
      </c>
      <c r="Y35" s="200" t="s">
        <v>421</v>
      </c>
      <c r="Z35" s="200"/>
      <c r="AA35" s="200"/>
    </row>
    <row r="36" spans="1:27" ht="94.5">
      <c r="A36" s="634"/>
      <c r="B36" s="200" t="s">
        <v>1301</v>
      </c>
      <c r="C36" s="65">
        <v>44</v>
      </c>
      <c r="D36" s="65" t="s">
        <v>1092</v>
      </c>
      <c r="E36" s="200" t="s">
        <v>1302</v>
      </c>
      <c r="F36" s="65">
        <v>1998</v>
      </c>
      <c r="G36" s="200" t="s">
        <v>1303</v>
      </c>
      <c r="H36" s="65">
        <v>22</v>
      </c>
      <c r="I36" s="65">
        <v>2020</v>
      </c>
      <c r="J36" s="65" t="s">
        <v>1299</v>
      </c>
      <c r="K36" s="65">
        <v>2016</v>
      </c>
      <c r="L36" s="65" t="s">
        <v>1123</v>
      </c>
      <c r="M36" s="65"/>
      <c r="N36" s="65">
        <v>127</v>
      </c>
      <c r="O36" s="65">
        <v>726</v>
      </c>
      <c r="P36" s="65">
        <v>96</v>
      </c>
      <c r="Q36" s="65"/>
      <c r="R36" s="65"/>
      <c r="S36" s="624"/>
      <c r="T36" s="624"/>
      <c r="U36" s="624"/>
      <c r="V36" s="624"/>
      <c r="W36" s="624"/>
      <c r="X36" s="65" t="s">
        <v>421</v>
      </c>
      <c r="Y36" s="65" t="s">
        <v>421</v>
      </c>
      <c r="Z36" s="65"/>
      <c r="AA36" s="200" t="s">
        <v>1304</v>
      </c>
    </row>
    <row r="37" spans="1:27" ht="47.25">
      <c r="A37" s="634"/>
      <c r="B37" s="200" t="s">
        <v>1305</v>
      </c>
      <c r="C37" s="65">
        <v>39</v>
      </c>
      <c r="D37" s="65" t="s">
        <v>1092</v>
      </c>
      <c r="E37" s="200" t="s">
        <v>1093</v>
      </c>
      <c r="F37" s="200">
        <v>2003</v>
      </c>
      <c r="G37" s="200" t="s">
        <v>1306</v>
      </c>
      <c r="H37" s="200">
        <v>17</v>
      </c>
      <c r="I37" s="200">
        <v>2020</v>
      </c>
      <c r="J37" s="200" t="s">
        <v>1299</v>
      </c>
      <c r="K37" s="200">
        <v>2016</v>
      </c>
      <c r="L37" s="200" t="s">
        <v>1300</v>
      </c>
      <c r="M37" s="200"/>
      <c r="N37" s="200">
        <v>436</v>
      </c>
      <c r="O37" s="200">
        <v>423</v>
      </c>
      <c r="P37" s="214"/>
      <c r="Q37" s="214"/>
      <c r="R37" s="200">
        <v>80</v>
      </c>
      <c r="S37" s="200"/>
      <c r="T37" s="200"/>
      <c r="U37" s="200"/>
      <c r="V37" s="200"/>
      <c r="W37" s="200"/>
      <c r="X37" s="200" t="s">
        <v>421</v>
      </c>
      <c r="Y37" s="200" t="s">
        <v>421</v>
      </c>
      <c r="Z37" s="200"/>
      <c r="AA37" s="200"/>
    </row>
    <row r="38" spans="1:27" ht="78.75">
      <c r="A38" s="634" t="s">
        <v>123</v>
      </c>
      <c r="B38" s="118" t="s">
        <v>1307</v>
      </c>
      <c r="C38" s="118">
        <v>48</v>
      </c>
      <c r="D38" s="118" t="s">
        <v>1117</v>
      </c>
      <c r="E38" s="118" t="s">
        <v>1308</v>
      </c>
      <c r="F38" s="118">
        <v>1997</v>
      </c>
      <c r="G38" s="118" t="s">
        <v>1309</v>
      </c>
      <c r="H38" s="118">
        <v>21.425</v>
      </c>
      <c r="I38" s="118">
        <v>2019</v>
      </c>
      <c r="J38" s="118" t="s">
        <v>1310</v>
      </c>
      <c r="K38" s="118">
        <v>2016</v>
      </c>
      <c r="L38" s="118" t="s">
        <v>1311</v>
      </c>
      <c r="M38" s="118"/>
      <c r="N38" s="118">
        <v>176</v>
      </c>
      <c r="O38" s="118">
        <v>227</v>
      </c>
      <c r="P38" s="118">
        <v>143</v>
      </c>
      <c r="Q38" s="118"/>
      <c r="R38" s="118"/>
      <c r="S38" s="118">
        <v>3</v>
      </c>
      <c r="T38" s="118">
        <v>3</v>
      </c>
      <c r="U38" s="118">
        <v>3</v>
      </c>
      <c r="V38" s="118"/>
      <c r="W38" s="118"/>
      <c r="X38" s="118">
        <v>1</v>
      </c>
      <c r="Y38" s="118"/>
      <c r="Z38" s="118"/>
      <c r="AA38" s="118"/>
    </row>
    <row r="39" spans="1:27" ht="409.5">
      <c r="A39" s="634" t="s">
        <v>124</v>
      </c>
      <c r="B39" s="626" t="s">
        <v>1312</v>
      </c>
      <c r="C39" s="626">
        <v>39</v>
      </c>
      <c r="D39" s="626" t="s">
        <v>1092</v>
      </c>
      <c r="E39" s="626" t="s">
        <v>1093</v>
      </c>
      <c r="F39" s="626">
        <v>2003</v>
      </c>
      <c r="G39" s="626" t="s">
        <v>1313</v>
      </c>
      <c r="H39" s="626">
        <v>17</v>
      </c>
      <c r="I39" s="626"/>
      <c r="J39" s="615" t="s">
        <v>1314</v>
      </c>
      <c r="K39" s="627">
        <v>43188</v>
      </c>
      <c r="L39" s="65" t="s">
        <v>1315</v>
      </c>
      <c r="M39" s="65" t="s">
        <v>118</v>
      </c>
      <c r="N39" s="626">
        <v>64</v>
      </c>
      <c r="O39" s="626" t="s">
        <v>118</v>
      </c>
      <c r="P39" s="626">
        <v>111</v>
      </c>
      <c r="Q39" s="626" t="s">
        <v>118</v>
      </c>
      <c r="R39" s="626"/>
      <c r="S39" s="626">
        <v>2</v>
      </c>
      <c r="T39" s="626" t="s">
        <v>118</v>
      </c>
      <c r="U39" s="626">
        <v>2</v>
      </c>
      <c r="V39" s="626" t="s">
        <v>118</v>
      </c>
      <c r="W39" s="626"/>
      <c r="X39" s="626" t="s">
        <v>1101</v>
      </c>
      <c r="Y39" s="65"/>
      <c r="Z39" s="65"/>
      <c r="AA39" s="65"/>
    </row>
    <row r="40" spans="1:27" ht="315">
      <c r="A40" s="634" t="s">
        <v>282</v>
      </c>
      <c r="B40" s="200" t="s">
        <v>1316</v>
      </c>
      <c r="C40" s="200">
        <v>58</v>
      </c>
      <c r="D40" s="200" t="s">
        <v>1117</v>
      </c>
      <c r="E40" s="200" t="s">
        <v>1317</v>
      </c>
      <c r="F40" s="200">
        <v>1984</v>
      </c>
      <c r="G40" s="200" t="s">
        <v>1318</v>
      </c>
      <c r="H40" s="200" t="s">
        <v>1319</v>
      </c>
      <c r="I40" s="200" t="s">
        <v>1320</v>
      </c>
      <c r="J40" s="200" t="s">
        <v>1321</v>
      </c>
      <c r="K40" s="200" t="s">
        <v>1322</v>
      </c>
      <c r="L40" s="200" t="s">
        <v>1323</v>
      </c>
      <c r="M40" s="200" t="s">
        <v>1324</v>
      </c>
      <c r="N40" s="200">
        <v>227</v>
      </c>
      <c r="O40" s="200">
        <v>225</v>
      </c>
      <c r="P40" s="200">
        <v>151</v>
      </c>
      <c r="Q40" s="200">
        <v>0</v>
      </c>
      <c r="R40" s="200"/>
      <c r="S40" s="200" t="s">
        <v>1325</v>
      </c>
      <c r="T40" s="822" t="s">
        <v>1326</v>
      </c>
      <c r="U40" s="822"/>
      <c r="V40" s="65"/>
      <c r="W40" s="65"/>
      <c r="X40" s="65" t="s">
        <v>1101</v>
      </c>
      <c r="Y40" s="65" t="s">
        <v>118</v>
      </c>
      <c r="Z40" s="65" t="s">
        <v>118</v>
      </c>
      <c r="AA40" s="65" t="s">
        <v>1327</v>
      </c>
    </row>
    <row r="41" spans="1:27" ht="47.25">
      <c r="A41" s="998" t="s">
        <v>126</v>
      </c>
      <c r="B41" s="822" t="s">
        <v>1328</v>
      </c>
      <c r="C41" s="997">
        <v>31</v>
      </c>
      <c r="D41" s="997" t="s">
        <v>1092</v>
      </c>
      <c r="E41" s="200" t="s">
        <v>1329</v>
      </c>
      <c r="F41" s="200">
        <v>2010</v>
      </c>
      <c r="G41" s="200" t="s">
        <v>1330</v>
      </c>
      <c r="H41" s="997">
        <v>7</v>
      </c>
      <c r="I41" s="997">
        <v>2018</v>
      </c>
      <c r="J41" s="822" t="s">
        <v>1331</v>
      </c>
      <c r="K41" s="999">
        <v>43525</v>
      </c>
      <c r="L41" s="822" t="s">
        <v>1332</v>
      </c>
      <c r="M41" s="997" t="s">
        <v>118</v>
      </c>
      <c r="N41" s="997">
        <v>268</v>
      </c>
      <c r="O41" s="997">
        <v>378</v>
      </c>
      <c r="P41" s="997">
        <v>74</v>
      </c>
      <c r="Q41" s="997" t="s">
        <v>118</v>
      </c>
      <c r="R41" s="65"/>
      <c r="S41" s="822" t="s">
        <v>1333</v>
      </c>
      <c r="T41" s="822" t="s">
        <v>1039</v>
      </c>
      <c r="U41" s="822" t="s">
        <v>1334</v>
      </c>
      <c r="V41" s="997" t="s">
        <v>118</v>
      </c>
      <c r="W41" s="65"/>
      <c r="X41" s="997" t="s">
        <v>1101</v>
      </c>
      <c r="Y41" s="997" t="s">
        <v>118</v>
      </c>
      <c r="Z41" s="997" t="s">
        <v>118</v>
      </c>
      <c r="AA41" s="997" t="s">
        <v>118</v>
      </c>
    </row>
    <row r="42" spans="1:27" ht="63">
      <c r="A42" s="998"/>
      <c r="B42" s="822"/>
      <c r="C42" s="997"/>
      <c r="D42" s="997"/>
      <c r="E42" s="200" t="s">
        <v>1335</v>
      </c>
      <c r="F42" s="65">
        <v>2011</v>
      </c>
      <c r="G42" s="200" t="s">
        <v>1336</v>
      </c>
      <c r="H42" s="997"/>
      <c r="I42" s="997"/>
      <c r="J42" s="822"/>
      <c r="K42" s="999"/>
      <c r="L42" s="822"/>
      <c r="M42" s="997"/>
      <c r="N42" s="997"/>
      <c r="O42" s="997"/>
      <c r="P42" s="997"/>
      <c r="Q42" s="997"/>
      <c r="R42" s="65"/>
      <c r="S42" s="822"/>
      <c r="T42" s="822"/>
      <c r="U42" s="822"/>
      <c r="V42" s="997"/>
      <c r="W42" s="65"/>
      <c r="X42" s="997"/>
      <c r="Y42" s="997"/>
      <c r="Z42" s="997"/>
      <c r="AA42" s="997"/>
    </row>
    <row r="43" spans="1:27" ht="409.5">
      <c r="A43" s="634" t="s">
        <v>127</v>
      </c>
      <c r="B43" s="210" t="s">
        <v>1337</v>
      </c>
      <c r="C43" s="118">
        <v>54</v>
      </c>
      <c r="D43" s="118" t="s">
        <v>1117</v>
      </c>
      <c r="E43" s="210" t="s">
        <v>1338</v>
      </c>
      <c r="F43" s="118">
        <v>1987</v>
      </c>
      <c r="G43" s="210" t="s">
        <v>1339</v>
      </c>
      <c r="H43" s="118" t="s">
        <v>1340</v>
      </c>
      <c r="I43" s="118">
        <v>2020</v>
      </c>
      <c r="J43" s="210" t="s">
        <v>1341</v>
      </c>
      <c r="K43" s="630">
        <v>43203</v>
      </c>
      <c r="L43" s="118" t="s">
        <v>1137</v>
      </c>
      <c r="M43" s="118"/>
      <c r="N43" s="118">
        <v>193</v>
      </c>
      <c r="O43" s="118">
        <v>180</v>
      </c>
      <c r="P43" s="118">
        <v>90</v>
      </c>
      <c r="Q43" s="118"/>
      <c r="R43" s="118"/>
      <c r="S43" s="210" t="s">
        <v>1342</v>
      </c>
      <c r="T43" s="210" t="s">
        <v>1342</v>
      </c>
      <c r="U43" s="210" t="s">
        <v>1342</v>
      </c>
      <c r="V43" s="118"/>
      <c r="W43" s="118"/>
      <c r="X43" s="210" t="s">
        <v>1041</v>
      </c>
      <c r="Y43" s="118"/>
      <c r="Z43" s="118"/>
      <c r="AA43" s="118"/>
    </row>
    <row r="44" spans="1:27" ht="32.25" customHeight="1">
      <c r="A44" s="972" t="s">
        <v>129</v>
      </c>
      <c r="B44" s="973"/>
      <c r="C44" s="973"/>
      <c r="D44" s="973"/>
      <c r="E44" s="973"/>
      <c r="F44" s="973"/>
      <c r="G44" s="973"/>
      <c r="H44" s="973"/>
      <c r="I44" s="973"/>
      <c r="J44" s="973"/>
      <c r="K44" s="973"/>
      <c r="L44" s="973"/>
      <c r="M44" s="973"/>
      <c r="N44" s="973"/>
      <c r="O44" s="973"/>
      <c r="P44" s="973"/>
      <c r="Q44" s="973"/>
      <c r="R44" s="973"/>
      <c r="S44" s="973"/>
      <c r="T44" s="973"/>
      <c r="U44" s="973"/>
      <c r="V44" s="973"/>
      <c r="W44" s="973"/>
      <c r="X44" s="973"/>
      <c r="Y44" s="974"/>
      <c r="Z44" s="39"/>
      <c r="AA44" s="39"/>
    </row>
    <row r="45" spans="1:27" ht="93" customHeight="1">
      <c r="A45" s="703" t="s">
        <v>1343</v>
      </c>
      <c r="B45" s="200" t="s">
        <v>1344</v>
      </c>
      <c r="C45" s="200">
        <v>25</v>
      </c>
      <c r="D45" s="200" t="s">
        <v>1345</v>
      </c>
      <c r="E45" s="200" t="s">
        <v>1346</v>
      </c>
      <c r="F45" s="635">
        <v>2019</v>
      </c>
      <c r="G45" s="200" t="s">
        <v>1347</v>
      </c>
      <c r="H45" s="200" t="s">
        <v>1348</v>
      </c>
      <c r="I45" s="200">
        <v>2020</v>
      </c>
      <c r="J45" s="200" t="s">
        <v>1349</v>
      </c>
      <c r="K45" s="635" t="s">
        <v>1350</v>
      </c>
      <c r="L45" s="200" t="s">
        <v>1351</v>
      </c>
      <c r="M45" s="635" t="s">
        <v>1352</v>
      </c>
      <c r="N45" s="635" t="s">
        <v>1353</v>
      </c>
      <c r="O45" s="635" t="s">
        <v>1354</v>
      </c>
      <c r="P45" s="635" t="s">
        <v>1355</v>
      </c>
      <c r="Q45" s="635" t="s">
        <v>1356</v>
      </c>
      <c r="R45" s="635"/>
      <c r="S45" s="636"/>
      <c r="T45" s="635" t="s">
        <v>1357</v>
      </c>
      <c r="U45" s="635" t="s">
        <v>1357</v>
      </c>
      <c r="V45" s="635" t="s">
        <v>1101</v>
      </c>
      <c r="W45" s="553"/>
      <c r="X45" s="635"/>
      <c r="Y45" s="635" t="s">
        <v>1132</v>
      </c>
      <c r="Z45" s="39"/>
      <c r="AA45" s="39"/>
    </row>
    <row r="46" spans="1:27" ht="173.25">
      <c r="A46" s="720"/>
      <c r="B46" s="200" t="s">
        <v>1358</v>
      </c>
      <c r="C46" s="200">
        <v>47</v>
      </c>
      <c r="D46" s="200" t="s">
        <v>1345</v>
      </c>
      <c r="E46" s="200" t="s">
        <v>1359</v>
      </c>
      <c r="F46" s="200">
        <v>2012</v>
      </c>
      <c r="G46" s="200" t="s">
        <v>1360</v>
      </c>
      <c r="H46" s="200" t="s">
        <v>1361</v>
      </c>
      <c r="I46" s="200">
        <v>2020</v>
      </c>
      <c r="J46" s="200" t="s">
        <v>1349</v>
      </c>
      <c r="K46" s="200">
        <v>2016</v>
      </c>
      <c r="L46" s="200" t="s">
        <v>1362</v>
      </c>
      <c r="M46" s="200" t="s">
        <v>118</v>
      </c>
      <c r="N46" s="200">
        <v>294</v>
      </c>
      <c r="O46" s="200">
        <v>362</v>
      </c>
      <c r="P46" s="200" t="s">
        <v>118</v>
      </c>
      <c r="Q46" s="200">
        <v>216</v>
      </c>
      <c r="R46" s="553" t="s">
        <v>1363</v>
      </c>
      <c r="S46" s="553" t="s">
        <v>1364</v>
      </c>
      <c r="T46" s="200"/>
      <c r="U46" s="200"/>
      <c r="V46" s="200" t="s">
        <v>1101</v>
      </c>
      <c r="W46" s="200"/>
      <c r="X46" s="200"/>
      <c r="Y46" s="200"/>
      <c r="Z46" s="39"/>
      <c r="AA46" s="39"/>
    </row>
    <row r="47" spans="1:27" ht="409.5">
      <c r="A47" s="720"/>
      <c r="B47" s="200" t="s">
        <v>1365</v>
      </c>
      <c r="C47" s="200">
        <v>38</v>
      </c>
      <c r="D47" s="200" t="s">
        <v>1345</v>
      </c>
      <c r="E47" s="200" t="s">
        <v>1366</v>
      </c>
      <c r="F47" s="200">
        <v>2004</v>
      </c>
      <c r="G47" s="200" t="s">
        <v>755</v>
      </c>
      <c r="H47" s="200" t="s">
        <v>1367</v>
      </c>
      <c r="I47" s="200">
        <v>2020</v>
      </c>
      <c r="J47" s="200" t="s">
        <v>1349</v>
      </c>
      <c r="K47" s="200">
        <v>2018</v>
      </c>
      <c r="L47" s="200" t="s">
        <v>1368</v>
      </c>
      <c r="M47" s="200" t="s">
        <v>118</v>
      </c>
      <c r="N47" s="200" t="s">
        <v>118</v>
      </c>
      <c r="O47" s="200">
        <v>268</v>
      </c>
      <c r="P47" s="200">
        <v>670</v>
      </c>
      <c r="Q47" s="200" t="s">
        <v>118</v>
      </c>
      <c r="R47" s="200"/>
      <c r="S47" s="553" t="s">
        <v>1369</v>
      </c>
      <c r="T47" s="553" t="s">
        <v>1370</v>
      </c>
      <c r="U47" s="200"/>
      <c r="V47" s="200" t="s">
        <v>1101</v>
      </c>
      <c r="W47" s="553" t="s">
        <v>1371</v>
      </c>
      <c r="X47" s="200"/>
      <c r="Y47" s="553" t="s">
        <v>1372</v>
      </c>
      <c r="Z47" s="39"/>
      <c r="AA47" s="39"/>
    </row>
    <row r="48" spans="1:27" ht="409.5">
      <c r="A48" s="720"/>
      <c r="B48" s="200" t="s">
        <v>1373</v>
      </c>
      <c r="C48" s="200">
        <v>40</v>
      </c>
      <c r="D48" s="200" t="s">
        <v>1345</v>
      </c>
      <c r="E48" s="200" t="s">
        <v>1374</v>
      </c>
      <c r="F48" s="200">
        <v>2016</v>
      </c>
      <c r="G48" s="200" t="s">
        <v>1375</v>
      </c>
      <c r="H48" s="200" t="s">
        <v>1376</v>
      </c>
      <c r="I48" s="200">
        <v>2020</v>
      </c>
      <c r="J48" s="200" t="s">
        <v>1349</v>
      </c>
      <c r="K48" s="200">
        <v>2014</v>
      </c>
      <c r="L48" s="200" t="s">
        <v>1362</v>
      </c>
      <c r="M48" s="200" t="s">
        <v>118</v>
      </c>
      <c r="N48" s="200" t="s">
        <v>118</v>
      </c>
      <c r="O48" s="200">
        <v>108</v>
      </c>
      <c r="P48" s="200">
        <v>454</v>
      </c>
      <c r="Q48" s="200">
        <v>425</v>
      </c>
      <c r="R48" s="200"/>
      <c r="S48" s="200"/>
      <c r="T48" s="553" t="s">
        <v>1377</v>
      </c>
      <c r="U48" s="553" t="s">
        <v>1378</v>
      </c>
      <c r="V48" s="200" t="s">
        <v>1101</v>
      </c>
      <c r="W48" s="200" t="s">
        <v>1379</v>
      </c>
      <c r="X48" s="200"/>
      <c r="Y48" s="553" t="s">
        <v>1380</v>
      </c>
      <c r="Z48" s="39"/>
      <c r="AA48" s="39"/>
    </row>
    <row r="49" spans="1:27" ht="409.5">
      <c r="A49" s="720"/>
      <c r="B49" s="200" t="s">
        <v>1381</v>
      </c>
      <c r="C49" s="200">
        <v>26</v>
      </c>
      <c r="D49" s="200" t="s">
        <v>1345</v>
      </c>
      <c r="E49" s="200" t="s">
        <v>1382</v>
      </c>
      <c r="F49" s="200">
        <v>2017</v>
      </c>
      <c r="G49" s="200" t="s">
        <v>1383</v>
      </c>
      <c r="H49" s="200" t="s">
        <v>1384</v>
      </c>
      <c r="I49" s="200">
        <v>2020</v>
      </c>
      <c r="J49" s="200" t="s">
        <v>1349</v>
      </c>
      <c r="K49" s="200" t="s">
        <v>118</v>
      </c>
      <c r="L49" s="200" t="s">
        <v>1085</v>
      </c>
      <c r="M49" s="200" t="s">
        <v>118</v>
      </c>
      <c r="N49" s="200" t="s">
        <v>118</v>
      </c>
      <c r="O49" s="200">
        <v>536</v>
      </c>
      <c r="P49" s="200">
        <v>256</v>
      </c>
      <c r="Q49" s="200">
        <v>108</v>
      </c>
      <c r="R49" s="200"/>
      <c r="S49" s="200" t="s">
        <v>1385</v>
      </c>
      <c r="T49" s="200" t="s">
        <v>1386</v>
      </c>
      <c r="U49" s="200" t="s">
        <v>1387</v>
      </c>
      <c r="V49" s="200"/>
      <c r="W49" s="200"/>
      <c r="X49" s="200"/>
      <c r="Y49" s="200"/>
      <c r="Z49" s="39"/>
      <c r="AA49" s="39"/>
    </row>
    <row r="50" spans="1:27" ht="141.75">
      <c r="A50" s="720"/>
      <c r="B50" s="200" t="s">
        <v>1388</v>
      </c>
      <c r="C50" s="200">
        <v>40</v>
      </c>
      <c r="D50" s="200" t="s">
        <v>1345</v>
      </c>
      <c r="E50" s="200" t="s">
        <v>1389</v>
      </c>
      <c r="F50" s="200">
        <v>2015</v>
      </c>
      <c r="G50" s="200" t="s">
        <v>1390</v>
      </c>
      <c r="H50" s="200" t="s">
        <v>1391</v>
      </c>
      <c r="I50" s="200">
        <v>2013</v>
      </c>
      <c r="J50" s="200" t="s">
        <v>1392</v>
      </c>
      <c r="K50" s="200">
        <v>2016</v>
      </c>
      <c r="L50" s="200" t="s">
        <v>1393</v>
      </c>
      <c r="M50" s="200" t="s">
        <v>118</v>
      </c>
      <c r="N50" s="200" t="s">
        <v>118</v>
      </c>
      <c r="O50" s="200">
        <v>184</v>
      </c>
      <c r="P50" s="200">
        <v>392</v>
      </c>
      <c r="Q50" s="200">
        <v>198</v>
      </c>
      <c r="R50" s="200"/>
      <c r="S50" s="200"/>
      <c r="T50" s="553" t="s">
        <v>1394</v>
      </c>
      <c r="U50" s="553" t="s">
        <v>1395</v>
      </c>
      <c r="V50" s="200" t="s">
        <v>1101</v>
      </c>
      <c r="W50" s="200" t="s">
        <v>1371</v>
      </c>
      <c r="X50" s="200"/>
      <c r="Y50" s="200" t="s">
        <v>1372</v>
      </c>
      <c r="Z50" s="39"/>
      <c r="AA50" s="39"/>
    </row>
    <row r="51" spans="1:27" ht="94.5">
      <c r="A51" s="720"/>
      <c r="B51" s="200" t="s">
        <v>1396</v>
      </c>
      <c r="C51" s="200">
        <v>70</v>
      </c>
      <c r="D51" s="200" t="s">
        <v>1345</v>
      </c>
      <c r="E51" s="200" t="s">
        <v>1389</v>
      </c>
      <c r="F51" s="200">
        <v>2013</v>
      </c>
      <c r="G51" s="200" t="s">
        <v>1390</v>
      </c>
      <c r="H51" s="200" t="s">
        <v>1397</v>
      </c>
      <c r="I51" s="200">
        <v>2020</v>
      </c>
      <c r="J51" s="200" t="s">
        <v>1349</v>
      </c>
      <c r="K51" s="200">
        <v>2016</v>
      </c>
      <c r="L51" s="200" t="s">
        <v>1393</v>
      </c>
      <c r="M51" s="200" t="s">
        <v>118</v>
      </c>
      <c r="N51" s="200">
        <v>856</v>
      </c>
      <c r="O51" s="200" t="s">
        <v>118</v>
      </c>
      <c r="P51" s="200" t="s">
        <v>118</v>
      </c>
      <c r="Q51" s="200" t="s">
        <v>118</v>
      </c>
      <c r="R51" s="553" t="s">
        <v>1363</v>
      </c>
      <c r="S51" s="200"/>
      <c r="T51" s="200"/>
      <c r="U51" s="200"/>
      <c r="V51" s="200"/>
      <c r="W51" s="200"/>
      <c r="X51" s="200"/>
      <c r="Y51" s="200"/>
      <c r="Z51" s="39"/>
      <c r="AA51" s="39"/>
    </row>
    <row r="52" spans="1:27" ht="94.5">
      <c r="A52" s="720"/>
      <c r="B52" s="200" t="s">
        <v>1398</v>
      </c>
      <c r="C52" s="200">
        <v>35</v>
      </c>
      <c r="D52" s="200" t="s">
        <v>1345</v>
      </c>
      <c r="E52" s="200" t="s">
        <v>1366</v>
      </c>
      <c r="F52" s="200">
        <v>2007</v>
      </c>
      <c r="G52" s="200" t="s">
        <v>755</v>
      </c>
      <c r="H52" s="200" t="s">
        <v>1399</v>
      </c>
      <c r="I52" s="200">
        <v>2020</v>
      </c>
      <c r="J52" s="200" t="s">
        <v>1349</v>
      </c>
      <c r="K52" s="200">
        <v>2016</v>
      </c>
      <c r="L52" s="200" t="s">
        <v>1393</v>
      </c>
      <c r="M52" s="200" t="s">
        <v>118</v>
      </c>
      <c r="N52" s="200" t="s">
        <v>118</v>
      </c>
      <c r="O52" s="200">
        <v>184</v>
      </c>
      <c r="P52" s="200">
        <v>636</v>
      </c>
      <c r="Q52" s="200" t="s">
        <v>118</v>
      </c>
      <c r="R52" s="553" t="s">
        <v>1400</v>
      </c>
      <c r="S52" s="553" t="s">
        <v>1401</v>
      </c>
      <c r="T52" s="553" t="s">
        <v>1402</v>
      </c>
      <c r="U52" s="200"/>
      <c r="V52" s="200" t="s">
        <v>1101</v>
      </c>
      <c r="W52" s="200"/>
      <c r="X52" s="200"/>
      <c r="Y52" s="200"/>
      <c r="Z52" s="39"/>
      <c r="AA52" s="39"/>
    </row>
    <row r="53" spans="1:25" ht="157.5">
      <c r="A53" s="720"/>
      <c r="B53" s="200" t="s">
        <v>1403</v>
      </c>
      <c r="C53" s="200">
        <v>26</v>
      </c>
      <c r="D53" s="200" t="s">
        <v>1345</v>
      </c>
      <c r="E53" s="200" t="s">
        <v>1404</v>
      </c>
      <c r="F53" s="200">
        <v>2016</v>
      </c>
      <c r="G53" s="200" t="s">
        <v>1405</v>
      </c>
      <c r="H53" s="200" t="s">
        <v>1384</v>
      </c>
      <c r="I53" s="200">
        <v>2020</v>
      </c>
      <c r="J53" s="200" t="s">
        <v>1349</v>
      </c>
      <c r="K53" s="200" t="s">
        <v>118</v>
      </c>
      <c r="L53" s="200" t="s">
        <v>1085</v>
      </c>
      <c r="M53" s="200" t="s">
        <v>118</v>
      </c>
      <c r="N53" s="200" t="s">
        <v>118</v>
      </c>
      <c r="O53" s="200" t="s">
        <v>118</v>
      </c>
      <c r="P53" s="200">
        <v>701</v>
      </c>
      <c r="Q53" s="200">
        <v>284</v>
      </c>
      <c r="R53" s="200"/>
      <c r="S53" s="200"/>
      <c r="T53" s="553" t="s">
        <v>1406</v>
      </c>
      <c r="U53" s="553" t="s">
        <v>1407</v>
      </c>
      <c r="V53" s="200"/>
      <c r="W53" s="553" t="s">
        <v>1371</v>
      </c>
      <c r="X53" s="200"/>
      <c r="Y53" s="553" t="s">
        <v>1408</v>
      </c>
    </row>
    <row r="54" spans="1:25" ht="94.5">
      <c r="A54" s="720"/>
      <c r="B54" s="200" t="s">
        <v>1409</v>
      </c>
      <c r="C54" s="200">
        <v>40</v>
      </c>
      <c r="D54" s="200" t="s">
        <v>1345</v>
      </c>
      <c r="E54" s="200" t="s">
        <v>1410</v>
      </c>
      <c r="F54" s="200">
        <v>2016</v>
      </c>
      <c r="G54" s="200" t="s">
        <v>1375</v>
      </c>
      <c r="H54" s="200" t="s">
        <v>1367</v>
      </c>
      <c r="I54" s="200">
        <v>2020</v>
      </c>
      <c r="J54" s="200" t="s">
        <v>1349</v>
      </c>
      <c r="K54" s="200">
        <v>2019</v>
      </c>
      <c r="L54" s="200" t="s">
        <v>1362</v>
      </c>
      <c r="M54" s="200" t="s">
        <v>118</v>
      </c>
      <c r="N54" s="200" t="s">
        <v>118</v>
      </c>
      <c r="O54" s="200">
        <v>434</v>
      </c>
      <c r="P54" s="200">
        <v>359</v>
      </c>
      <c r="Q54" s="200">
        <v>190</v>
      </c>
      <c r="R54" s="200"/>
      <c r="S54" s="553" t="s">
        <v>1411</v>
      </c>
      <c r="T54" s="553" t="s">
        <v>1411</v>
      </c>
      <c r="U54" s="553" t="s">
        <v>1377</v>
      </c>
      <c r="V54" s="200" t="s">
        <v>1101</v>
      </c>
      <c r="W54" s="553" t="s">
        <v>1412</v>
      </c>
      <c r="X54" s="200"/>
      <c r="Y54" s="200"/>
    </row>
    <row r="55" spans="1:25" ht="94.5">
      <c r="A55" s="720"/>
      <c r="B55" s="200" t="s">
        <v>1413</v>
      </c>
      <c r="C55" s="200">
        <v>61</v>
      </c>
      <c r="D55" s="200" t="s">
        <v>1345</v>
      </c>
      <c r="E55" s="200" t="s">
        <v>1414</v>
      </c>
      <c r="F55" s="200">
        <v>1982</v>
      </c>
      <c r="G55" s="200" t="s">
        <v>1415</v>
      </c>
      <c r="H55" s="200" t="s">
        <v>1416</v>
      </c>
      <c r="I55" s="200">
        <v>2020</v>
      </c>
      <c r="J55" s="200" t="s">
        <v>1349</v>
      </c>
      <c r="K55" s="200">
        <v>2017</v>
      </c>
      <c r="L55" s="200" t="s">
        <v>1362</v>
      </c>
      <c r="M55" s="200" t="s">
        <v>118</v>
      </c>
      <c r="N55" s="200" t="s">
        <v>118</v>
      </c>
      <c r="O55" s="200">
        <v>640</v>
      </c>
      <c r="P55" s="200">
        <v>256</v>
      </c>
      <c r="Q55" s="200" t="s">
        <v>118</v>
      </c>
      <c r="R55" s="200"/>
      <c r="S55" s="210" t="s">
        <v>1417</v>
      </c>
      <c r="T55" s="200" t="s">
        <v>1418</v>
      </c>
      <c r="U55" s="200"/>
      <c r="V55" s="200"/>
      <c r="W55" s="200"/>
      <c r="X55" s="200"/>
      <c r="Y55" s="200" t="s">
        <v>1419</v>
      </c>
    </row>
    <row r="56" spans="1:25" ht="173.25">
      <c r="A56" s="720"/>
      <c r="B56" s="200" t="s">
        <v>1420</v>
      </c>
      <c r="C56" s="200">
        <v>46</v>
      </c>
      <c r="D56" s="200" t="s">
        <v>1345</v>
      </c>
      <c r="E56" s="200" t="s">
        <v>1404</v>
      </c>
      <c r="F56" s="200">
        <v>2008</v>
      </c>
      <c r="G56" s="200" t="s">
        <v>1421</v>
      </c>
      <c r="H56" s="200" t="s">
        <v>1361</v>
      </c>
      <c r="I56" s="200">
        <v>2020</v>
      </c>
      <c r="J56" s="200" t="s">
        <v>1349</v>
      </c>
      <c r="K56" s="200">
        <v>2016</v>
      </c>
      <c r="L56" s="200" t="s">
        <v>1362</v>
      </c>
      <c r="M56" s="200" t="s">
        <v>118</v>
      </c>
      <c r="N56" s="200" t="s">
        <v>118</v>
      </c>
      <c r="O56" s="200">
        <v>108</v>
      </c>
      <c r="P56" s="200">
        <v>821</v>
      </c>
      <c r="Q56" s="200" t="s">
        <v>118</v>
      </c>
      <c r="R56" s="200"/>
      <c r="S56" s="200" t="s">
        <v>1422</v>
      </c>
      <c r="T56" s="200" t="s">
        <v>1423</v>
      </c>
      <c r="U56" s="200"/>
      <c r="V56" s="200" t="s">
        <v>421</v>
      </c>
      <c r="W56" s="200" t="s">
        <v>1424</v>
      </c>
      <c r="X56" s="200" t="s">
        <v>1034</v>
      </c>
      <c r="Y56" s="200" t="s">
        <v>1425</v>
      </c>
    </row>
    <row r="57" spans="1:25" ht="220.5">
      <c r="A57" s="720"/>
      <c r="B57" s="200" t="s">
        <v>1426</v>
      </c>
      <c r="C57" s="200">
        <v>24</v>
      </c>
      <c r="D57" s="200" t="s">
        <v>1345</v>
      </c>
      <c r="E57" s="200" t="s">
        <v>1427</v>
      </c>
      <c r="F57" s="200">
        <v>2020</v>
      </c>
      <c r="G57" s="200" t="s">
        <v>1428</v>
      </c>
      <c r="H57" s="200" t="s">
        <v>1429</v>
      </c>
      <c r="I57" s="200">
        <v>2020</v>
      </c>
      <c r="J57" s="200" t="s">
        <v>118</v>
      </c>
      <c r="K57" s="200" t="s">
        <v>118</v>
      </c>
      <c r="L57" s="200" t="s">
        <v>1085</v>
      </c>
      <c r="M57" s="200" t="s">
        <v>118</v>
      </c>
      <c r="N57" s="200" t="s">
        <v>118</v>
      </c>
      <c r="O57" s="200">
        <v>461</v>
      </c>
      <c r="P57" s="200">
        <v>464</v>
      </c>
      <c r="Q57" s="200" t="s">
        <v>118</v>
      </c>
      <c r="R57" s="200"/>
      <c r="S57" s="200"/>
      <c r="T57" s="200"/>
      <c r="U57" s="553" t="s">
        <v>1430</v>
      </c>
      <c r="V57" s="200"/>
      <c r="W57" s="200"/>
      <c r="X57" s="200"/>
      <c r="Y57" s="553" t="s">
        <v>1431</v>
      </c>
    </row>
    <row r="58" spans="1:25" ht="409.5">
      <c r="A58" s="720"/>
      <c r="B58" s="200" t="s">
        <v>1432</v>
      </c>
      <c r="C58" s="200">
        <v>45</v>
      </c>
      <c r="D58" s="200" t="s">
        <v>1345</v>
      </c>
      <c r="E58" s="200" t="s">
        <v>1404</v>
      </c>
      <c r="F58" s="200">
        <v>1997</v>
      </c>
      <c r="G58" s="200" t="s">
        <v>1433</v>
      </c>
      <c r="H58" s="200" t="s">
        <v>1376</v>
      </c>
      <c r="I58" s="200">
        <v>2020</v>
      </c>
      <c r="J58" s="200" t="s">
        <v>1349</v>
      </c>
      <c r="K58" s="200">
        <v>2018</v>
      </c>
      <c r="L58" s="200" t="s">
        <v>1393</v>
      </c>
      <c r="M58" s="200" t="s">
        <v>118</v>
      </c>
      <c r="N58" s="200" t="s">
        <v>118</v>
      </c>
      <c r="O58" s="200">
        <v>416</v>
      </c>
      <c r="P58" s="200">
        <v>492</v>
      </c>
      <c r="Q58" s="200" t="s">
        <v>118</v>
      </c>
      <c r="R58" s="200"/>
      <c r="S58" s="553" t="s">
        <v>1434</v>
      </c>
      <c r="T58" s="553" t="s">
        <v>1434</v>
      </c>
      <c r="U58" s="200"/>
      <c r="V58" s="200"/>
      <c r="W58" s="553" t="s">
        <v>1435</v>
      </c>
      <c r="X58" s="200"/>
      <c r="Y58" s="200"/>
    </row>
    <row r="59" spans="1:25" ht="409.5">
      <c r="A59" s="720"/>
      <c r="B59" s="200" t="s">
        <v>1436</v>
      </c>
      <c r="C59" s="200">
        <v>31</v>
      </c>
      <c r="D59" s="200" t="s">
        <v>1345</v>
      </c>
      <c r="E59" s="200" t="s">
        <v>1404</v>
      </c>
      <c r="F59" s="200">
        <v>2018</v>
      </c>
      <c r="G59" s="200" t="s">
        <v>1437</v>
      </c>
      <c r="H59" s="200" t="s">
        <v>1438</v>
      </c>
      <c r="I59" s="200">
        <v>2020</v>
      </c>
      <c r="J59" s="200" t="s">
        <v>1349</v>
      </c>
      <c r="K59" s="200" t="s">
        <v>118</v>
      </c>
      <c r="L59" s="200" t="s">
        <v>1439</v>
      </c>
      <c r="M59" s="200" t="s">
        <v>118</v>
      </c>
      <c r="N59" s="200" t="s">
        <v>118</v>
      </c>
      <c r="O59" s="200">
        <v>132</v>
      </c>
      <c r="P59" s="200">
        <v>228</v>
      </c>
      <c r="Q59" s="200">
        <v>315</v>
      </c>
      <c r="R59" s="200"/>
      <c r="S59" s="553" t="s">
        <v>1434</v>
      </c>
      <c r="T59" s="200"/>
      <c r="U59" s="553" t="s">
        <v>1440</v>
      </c>
      <c r="V59" s="200"/>
      <c r="W59" s="200"/>
      <c r="X59" s="200"/>
      <c r="Y59" s="200"/>
    </row>
    <row r="60" spans="1:25" ht="126">
      <c r="A60" s="720"/>
      <c r="B60" s="200" t="s">
        <v>1441</v>
      </c>
      <c r="C60" s="200">
        <v>51</v>
      </c>
      <c r="D60" s="200" t="s">
        <v>1345</v>
      </c>
      <c r="E60" s="200" t="s">
        <v>1427</v>
      </c>
      <c r="F60" s="200">
        <v>1992</v>
      </c>
      <c r="G60" s="200" t="s">
        <v>1442</v>
      </c>
      <c r="H60" s="200" t="s">
        <v>1391</v>
      </c>
      <c r="I60" s="200">
        <v>2020</v>
      </c>
      <c r="J60" s="200" t="s">
        <v>1349</v>
      </c>
      <c r="K60" s="200">
        <v>2016</v>
      </c>
      <c r="L60" s="200" t="s">
        <v>1393</v>
      </c>
      <c r="M60" s="200" t="s">
        <v>118</v>
      </c>
      <c r="N60" s="200" t="s">
        <v>118</v>
      </c>
      <c r="O60" s="200">
        <v>368</v>
      </c>
      <c r="P60" s="200">
        <v>559</v>
      </c>
      <c r="Q60" s="200">
        <v>60</v>
      </c>
      <c r="R60" s="200"/>
      <c r="S60" s="200" t="s">
        <v>1443</v>
      </c>
      <c r="T60" s="200" t="s">
        <v>1444</v>
      </c>
      <c r="U60" s="200" t="s">
        <v>1445</v>
      </c>
      <c r="V60" s="200" t="s">
        <v>1101</v>
      </c>
      <c r="W60" s="200"/>
      <c r="X60" s="200"/>
      <c r="Y60" s="200"/>
    </row>
    <row r="61" spans="1:25" ht="189">
      <c r="A61" s="720"/>
      <c r="B61" s="200" t="s">
        <v>1446</v>
      </c>
      <c r="C61" s="200">
        <v>33</v>
      </c>
      <c r="D61" s="200" t="s">
        <v>1345</v>
      </c>
      <c r="E61" s="200" t="s">
        <v>1404</v>
      </c>
      <c r="F61" s="200">
        <v>2010</v>
      </c>
      <c r="G61" s="200" t="s">
        <v>1447</v>
      </c>
      <c r="H61" s="200" t="s">
        <v>1448</v>
      </c>
      <c r="I61" s="200">
        <v>2020</v>
      </c>
      <c r="J61" s="200" t="s">
        <v>1349</v>
      </c>
      <c r="K61" s="200">
        <v>2016</v>
      </c>
      <c r="L61" s="200" t="s">
        <v>1439</v>
      </c>
      <c r="M61" s="200" t="s">
        <v>118</v>
      </c>
      <c r="N61" s="200" t="s">
        <v>118</v>
      </c>
      <c r="O61" s="200">
        <v>138</v>
      </c>
      <c r="P61" s="200">
        <v>331</v>
      </c>
      <c r="Q61" s="200">
        <v>252</v>
      </c>
      <c r="R61" s="200"/>
      <c r="S61" s="200" t="s">
        <v>1449</v>
      </c>
      <c r="T61" s="200" t="s">
        <v>1450</v>
      </c>
      <c r="U61" s="200" t="s">
        <v>1451</v>
      </c>
      <c r="V61" s="200"/>
      <c r="W61" s="200"/>
      <c r="X61" s="200"/>
      <c r="Y61" s="200"/>
    </row>
    <row r="62" spans="1:25" ht="409.5">
      <c r="A62" s="720"/>
      <c r="B62" s="200" t="s">
        <v>1452</v>
      </c>
      <c r="C62" s="200">
        <v>25</v>
      </c>
      <c r="D62" s="200" t="s">
        <v>1345</v>
      </c>
      <c r="E62" s="200" t="s">
        <v>1427</v>
      </c>
      <c r="F62" s="200">
        <v>2019</v>
      </c>
      <c r="G62" s="200" t="s">
        <v>1453</v>
      </c>
      <c r="H62" s="200" t="s">
        <v>1454</v>
      </c>
      <c r="I62" s="200">
        <v>2020</v>
      </c>
      <c r="J62" s="200" t="s">
        <v>1349</v>
      </c>
      <c r="K62" s="200" t="s">
        <v>118</v>
      </c>
      <c r="L62" s="200" t="s">
        <v>1085</v>
      </c>
      <c r="M62" s="200" t="s">
        <v>118</v>
      </c>
      <c r="N62" s="200" t="s">
        <v>118</v>
      </c>
      <c r="O62" s="200">
        <v>184</v>
      </c>
      <c r="P62" s="200">
        <v>65</v>
      </c>
      <c r="Q62" s="200">
        <v>447</v>
      </c>
      <c r="R62" s="200"/>
      <c r="S62" s="200" t="s">
        <v>1455</v>
      </c>
      <c r="T62" s="553" t="s">
        <v>1456</v>
      </c>
      <c r="U62" s="553" t="s">
        <v>1457</v>
      </c>
      <c r="V62" s="200"/>
      <c r="W62" s="200"/>
      <c r="X62" s="200"/>
      <c r="Y62" s="553" t="s">
        <v>1458</v>
      </c>
    </row>
    <row r="63" spans="1:25" ht="220.5">
      <c r="A63" s="721"/>
      <c r="B63" s="200" t="s">
        <v>1459</v>
      </c>
      <c r="C63" s="200">
        <v>28</v>
      </c>
      <c r="D63" s="200" t="s">
        <v>1345</v>
      </c>
      <c r="E63" s="200" t="s">
        <v>1460</v>
      </c>
      <c r="F63" s="200">
        <v>2015</v>
      </c>
      <c r="G63" s="200" t="s">
        <v>1383</v>
      </c>
      <c r="H63" s="200" t="s">
        <v>1461</v>
      </c>
      <c r="I63" s="200">
        <v>2020</v>
      </c>
      <c r="J63" s="200" t="s">
        <v>1349</v>
      </c>
      <c r="K63" s="200">
        <v>2020</v>
      </c>
      <c r="L63" s="200" t="s">
        <v>1439</v>
      </c>
      <c r="M63" s="200" t="s">
        <v>118</v>
      </c>
      <c r="N63" s="200" t="s">
        <v>118</v>
      </c>
      <c r="O63" s="200">
        <v>520</v>
      </c>
      <c r="P63" s="200">
        <v>420</v>
      </c>
      <c r="Q63" s="200">
        <v>72</v>
      </c>
      <c r="R63" s="200"/>
      <c r="S63" s="200" t="s">
        <v>1462</v>
      </c>
      <c r="T63" s="200" t="s">
        <v>1463</v>
      </c>
      <c r="U63" s="200"/>
      <c r="V63" s="200"/>
      <c r="W63" s="200"/>
      <c r="X63" s="200"/>
      <c r="Y63" s="200"/>
    </row>
    <row r="64" spans="1:25" ht="204.75">
      <c r="A64" s="703" t="s">
        <v>131</v>
      </c>
      <c r="B64" s="200" t="s">
        <v>1464</v>
      </c>
      <c r="C64" s="200">
        <v>61</v>
      </c>
      <c r="D64" s="200" t="s">
        <v>1117</v>
      </c>
      <c r="E64" s="200" t="s">
        <v>1465</v>
      </c>
      <c r="F64" s="200">
        <v>1981</v>
      </c>
      <c r="G64" s="200" t="s">
        <v>1135</v>
      </c>
      <c r="H64" s="200">
        <v>35</v>
      </c>
      <c r="I64" s="200">
        <v>2016</v>
      </c>
      <c r="J64" s="637" t="s">
        <v>1466</v>
      </c>
      <c r="K64" s="200">
        <v>2019</v>
      </c>
      <c r="L64" s="200" t="s">
        <v>1123</v>
      </c>
      <c r="M64" s="200" t="s">
        <v>1324</v>
      </c>
      <c r="N64" s="200">
        <v>222</v>
      </c>
      <c r="O64" s="200">
        <v>0</v>
      </c>
      <c r="P64" s="200">
        <v>80</v>
      </c>
      <c r="Q64" s="200">
        <v>0</v>
      </c>
      <c r="R64" s="200" t="s">
        <v>1467</v>
      </c>
      <c r="S64" s="200" t="s">
        <v>118</v>
      </c>
      <c r="T64" s="200" t="s">
        <v>1468</v>
      </c>
      <c r="U64" s="200" t="s">
        <v>118</v>
      </c>
      <c r="V64" s="200" t="s">
        <v>421</v>
      </c>
      <c r="W64" s="200" t="s">
        <v>1034</v>
      </c>
      <c r="X64" s="200" t="s">
        <v>1034</v>
      </c>
      <c r="Y64" s="200" t="s">
        <v>1469</v>
      </c>
    </row>
    <row r="65" spans="1:25" ht="204.75">
      <c r="A65" s="721"/>
      <c r="B65" s="200" t="s">
        <v>1470</v>
      </c>
      <c r="C65" s="200">
        <v>42</v>
      </c>
      <c r="D65" s="200" t="s">
        <v>1117</v>
      </c>
      <c r="E65" s="553" t="s">
        <v>1134</v>
      </c>
      <c r="F65" s="200">
        <v>2000</v>
      </c>
      <c r="G65" s="200" t="s">
        <v>1471</v>
      </c>
      <c r="H65" s="200">
        <v>20</v>
      </c>
      <c r="I65" s="200">
        <v>2017</v>
      </c>
      <c r="J65" s="553" t="s">
        <v>1466</v>
      </c>
      <c r="K65" s="200">
        <v>2017</v>
      </c>
      <c r="L65" s="200" t="s">
        <v>1123</v>
      </c>
      <c r="M65" s="200" t="s">
        <v>118</v>
      </c>
      <c r="N65" s="200" t="s">
        <v>118</v>
      </c>
      <c r="O65" s="200" t="s">
        <v>118</v>
      </c>
      <c r="P65" s="200">
        <v>80</v>
      </c>
      <c r="Q65" s="200" t="s">
        <v>118</v>
      </c>
      <c r="R65" s="200" t="s">
        <v>118</v>
      </c>
      <c r="S65" s="200" t="s">
        <v>118</v>
      </c>
      <c r="T65" s="200" t="s">
        <v>1468</v>
      </c>
      <c r="U65" s="200" t="s">
        <v>118</v>
      </c>
      <c r="V65" s="200" t="s">
        <v>1034</v>
      </c>
      <c r="W65" s="200" t="s">
        <v>1034</v>
      </c>
      <c r="X65" s="200" t="s">
        <v>1034</v>
      </c>
      <c r="Y65" s="200" t="s">
        <v>118</v>
      </c>
    </row>
    <row r="66" spans="1:25" ht="63">
      <c r="A66" s="703" t="s">
        <v>134</v>
      </c>
      <c r="B66" s="200" t="s">
        <v>1472</v>
      </c>
      <c r="C66" s="200">
        <v>48</v>
      </c>
      <c r="D66" s="200" t="s">
        <v>1473</v>
      </c>
      <c r="E66" s="200" t="s">
        <v>1474</v>
      </c>
      <c r="F66" s="200">
        <v>2005</v>
      </c>
      <c r="G66" s="200" t="s">
        <v>1298</v>
      </c>
      <c r="H66" s="200">
        <v>21</v>
      </c>
      <c r="I66" s="200">
        <v>2017</v>
      </c>
      <c r="J66" s="200" t="s">
        <v>1475</v>
      </c>
      <c r="K66" s="200">
        <v>2016</v>
      </c>
      <c r="L66" s="200" t="s">
        <v>1123</v>
      </c>
      <c r="M66" s="200" t="s">
        <v>1034</v>
      </c>
      <c r="N66" s="200">
        <v>192</v>
      </c>
      <c r="O66" s="200"/>
      <c r="P66" s="200"/>
      <c r="Q66" s="200"/>
      <c r="R66" s="200"/>
      <c r="S66" s="200"/>
      <c r="T66" s="200"/>
      <c r="U66" s="200"/>
      <c r="V66" s="200" t="s">
        <v>421</v>
      </c>
      <c r="W66" s="200"/>
      <c r="X66" s="200"/>
      <c r="Y66" s="200"/>
    </row>
    <row r="67" spans="1:25" ht="31.5">
      <c r="A67" s="720"/>
      <c r="B67" s="703" t="s">
        <v>1476</v>
      </c>
      <c r="C67" s="703">
        <v>28</v>
      </c>
      <c r="D67" s="703" t="s">
        <v>1473</v>
      </c>
      <c r="E67" s="703" t="s">
        <v>1477</v>
      </c>
      <c r="F67" s="703">
        <v>2013</v>
      </c>
      <c r="G67" s="703" t="s">
        <v>1478</v>
      </c>
      <c r="H67" s="703">
        <v>5</v>
      </c>
      <c r="I67" s="200">
        <v>2017</v>
      </c>
      <c r="J67" s="200" t="s">
        <v>1475</v>
      </c>
      <c r="K67" s="703">
        <v>2018</v>
      </c>
      <c r="L67" s="703" t="s">
        <v>1332</v>
      </c>
      <c r="M67" s="703" t="s">
        <v>1034</v>
      </c>
      <c r="N67" s="703"/>
      <c r="O67" s="703"/>
      <c r="P67" s="703">
        <v>64</v>
      </c>
      <c r="Q67" s="703"/>
      <c r="R67" s="703"/>
      <c r="S67" s="703"/>
      <c r="T67" s="703"/>
      <c r="U67" s="703"/>
      <c r="V67" s="703" t="s">
        <v>421</v>
      </c>
      <c r="W67" s="703"/>
      <c r="X67" s="703"/>
      <c r="Y67" s="703"/>
    </row>
    <row r="68" spans="1:25" ht="126">
      <c r="A68" s="721"/>
      <c r="B68" s="721"/>
      <c r="C68" s="721"/>
      <c r="D68" s="721"/>
      <c r="E68" s="721"/>
      <c r="F68" s="721"/>
      <c r="G68" s="721"/>
      <c r="H68" s="721"/>
      <c r="I68" s="200">
        <v>2017</v>
      </c>
      <c r="J68" s="200" t="s">
        <v>1479</v>
      </c>
      <c r="K68" s="721"/>
      <c r="L68" s="721"/>
      <c r="M68" s="721"/>
      <c r="N68" s="721"/>
      <c r="O68" s="721"/>
      <c r="P68" s="721"/>
      <c r="Q68" s="721"/>
      <c r="R68" s="721"/>
      <c r="S68" s="721"/>
      <c r="T68" s="721"/>
      <c r="U68" s="721"/>
      <c r="V68" s="721"/>
      <c r="W68" s="721"/>
      <c r="X68" s="721"/>
      <c r="Y68" s="721"/>
    </row>
    <row r="69" spans="1:25" ht="204.75">
      <c r="A69" s="703" t="s">
        <v>135</v>
      </c>
      <c r="B69" s="635" t="s">
        <v>1480</v>
      </c>
      <c r="C69" s="200">
        <v>1959</v>
      </c>
      <c r="D69" s="200" t="s">
        <v>1117</v>
      </c>
      <c r="E69" s="200" t="s">
        <v>1481</v>
      </c>
      <c r="F69" s="200">
        <v>1981</v>
      </c>
      <c r="G69" s="200" t="s">
        <v>1482</v>
      </c>
      <c r="H69" s="200">
        <v>35</v>
      </c>
      <c r="I69" s="200">
        <v>2016</v>
      </c>
      <c r="J69" s="200" t="s">
        <v>1483</v>
      </c>
      <c r="K69" s="638">
        <v>43573</v>
      </c>
      <c r="L69" s="200" t="s">
        <v>1123</v>
      </c>
      <c r="M69" s="200" t="s">
        <v>1484</v>
      </c>
      <c r="N69" s="200">
        <v>392</v>
      </c>
      <c r="O69" s="200">
        <v>256</v>
      </c>
      <c r="P69" s="200"/>
      <c r="Q69" s="200"/>
      <c r="R69" s="200" t="s">
        <v>1467</v>
      </c>
      <c r="S69" s="200" t="s">
        <v>1485</v>
      </c>
      <c r="T69" s="200"/>
      <c r="U69" s="200"/>
      <c r="V69" s="200" t="s">
        <v>421</v>
      </c>
      <c r="W69" s="200" t="s">
        <v>1034</v>
      </c>
      <c r="X69" s="200" t="s">
        <v>1034</v>
      </c>
      <c r="Y69" s="200" t="s">
        <v>1469</v>
      </c>
    </row>
    <row r="70" spans="1:25" ht="315">
      <c r="A70" s="720"/>
      <c r="B70" s="200" t="s">
        <v>1486</v>
      </c>
      <c r="C70" s="200">
        <v>1972</v>
      </c>
      <c r="D70" s="200" t="s">
        <v>1117</v>
      </c>
      <c r="E70" s="200" t="s">
        <v>1487</v>
      </c>
      <c r="F70" s="200">
        <v>1995</v>
      </c>
      <c r="G70" s="200" t="s">
        <v>1488</v>
      </c>
      <c r="H70" s="200">
        <v>25</v>
      </c>
      <c r="I70" s="200">
        <v>2018</v>
      </c>
      <c r="J70" s="200" t="s">
        <v>1489</v>
      </c>
      <c r="K70" s="638">
        <v>42846</v>
      </c>
      <c r="L70" s="200" t="s">
        <v>1123</v>
      </c>
      <c r="M70" s="200" t="s">
        <v>1484</v>
      </c>
      <c r="N70" s="200"/>
      <c r="O70" s="200"/>
      <c r="P70" s="200">
        <v>117</v>
      </c>
      <c r="Q70" s="200"/>
      <c r="R70" s="200"/>
      <c r="S70" s="200" t="s">
        <v>1490</v>
      </c>
      <c r="T70" s="200" t="s">
        <v>1490</v>
      </c>
      <c r="U70" s="200"/>
      <c r="V70" s="200" t="s">
        <v>117</v>
      </c>
      <c r="W70" s="200" t="s">
        <v>117</v>
      </c>
      <c r="X70" s="200" t="s">
        <v>117</v>
      </c>
      <c r="Y70" s="200" t="s">
        <v>117</v>
      </c>
    </row>
    <row r="71" spans="1:25" ht="110.25">
      <c r="A71" s="721"/>
      <c r="B71" s="200" t="s">
        <v>1491</v>
      </c>
      <c r="C71" s="200">
        <v>1978</v>
      </c>
      <c r="D71" s="200" t="s">
        <v>1117</v>
      </c>
      <c r="E71" s="200" t="s">
        <v>1492</v>
      </c>
      <c r="F71" s="200">
        <v>2020</v>
      </c>
      <c r="G71" s="200" t="s">
        <v>1493</v>
      </c>
      <c r="H71" s="200">
        <v>3</v>
      </c>
      <c r="I71" s="200"/>
      <c r="J71" s="200"/>
      <c r="K71" s="200"/>
      <c r="L71" s="200" t="s">
        <v>1494</v>
      </c>
      <c r="M71" s="200"/>
      <c r="N71" s="200"/>
      <c r="O71" s="200"/>
      <c r="P71" s="200">
        <v>42</v>
      </c>
      <c r="Q71" s="200"/>
      <c r="R71" s="200"/>
      <c r="S71" s="200"/>
      <c r="T71" s="200" t="s">
        <v>1495</v>
      </c>
      <c r="U71" s="200"/>
      <c r="V71" s="200" t="s">
        <v>421</v>
      </c>
      <c r="W71" s="200" t="s">
        <v>1034</v>
      </c>
      <c r="X71" s="200" t="s">
        <v>1034</v>
      </c>
      <c r="Y71" s="200" t="s">
        <v>1469</v>
      </c>
    </row>
    <row r="72" spans="1:25" ht="47.25">
      <c r="A72" s="200" t="s">
        <v>1496</v>
      </c>
      <c r="B72" s="200" t="s">
        <v>1497</v>
      </c>
      <c r="C72" s="200">
        <v>51</v>
      </c>
      <c r="D72" s="200" t="s">
        <v>1117</v>
      </c>
      <c r="E72" s="200" t="s">
        <v>1134</v>
      </c>
      <c r="F72" s="553" t="s">
        <v>1498</v>
      </c>
      <c r="G72" s="200" t="s">
        <v>740</v>
      </c>
      <c r="H72" s="200" t="s">
        <v>1499</v>
      </c>
      <c r="I72" s="200">
        <v>2019</v>
      </c>
      <c r="J72" s="200" t="s">
        <v>1500</v>
      </c>
      <c r="K72" s="200">
        <v>2016</v>
      </c>
      <c r="L72" s="200" t="s">
        <v>1175</v>
      </c>
      <c r="M72" s="200" t="s">
        <v>1034</v>
      </c>
      <c r="N72" s="200" t="s">
        <v>421</v>
      </c>
      <c r="O72" s="200" t="s">
        <v>1034</v>
      </c>
      <c r="P72" s="200" t="s">
        <v>421</v>
      </c>
      <c r="Q72" s="200" t="s">
        <v>1034</v>
      </c>
      <c r="R72" s="200" t="s">
        <v>421</v>
      </c>
      <c r="S72" s="200" t="s">
        <v>1034</v>
      </c>
      <c r="T72" s="200" t="s">
        <v>421</v>
      </c>
      <c r="U72" s="200" t="s">
        <v>1034</v>
      </c>
      <c r="V72" s="200" t="s">
        <v>421</v>
      </c>
      <c r="W72" s="200" t="s">
        <v>1034</v>
      </c>
      <c r="X72" s="200" t="s">
        <v>1034</v>
      </c>
      <c r="Y72" s="200" t="s">
        <v>1034</v>
      </c>
    </row>
    <row r="73" spans="1:25" ht="378">
      <c r="A73" s="703" t="s">
        <v>137</v>
      </c>
      <c r="B73" s="200" t="s">
        <v>1501</v>
      </c>
      <c r="C73" s="200">
        <v>33</v>
      </c>
      <c r="D73" s="200" t="s">
        <v>1117</v>
      </c>
      <c r="E73" s="200" t="s">
        <v>1502</v>
      </c>
      <c r="F73" s="200">
        <v>2011</v>
      </c>
      <c r="G73" s="200" t="s">
        <v>1503</v>
      </c>
      <c r="H73" s="200" t="s">
        <v>1504</v>
      </c>
      <c r="I73" s="200" t="s">
        <v>1505</v>
      </c>
      <c r="J73" s="200" t="s">
        <v>1074</v>
      </c>
      <c r="K73" s="200" t="s">
        <v>1506</v>
      </c>
      <c r="L73" s="200">
        <v>2</v>
      </c>
      <c r="M73" s="200"/>
      <c r="N73" s="200">
        <v>194</v>
      </c>
      <c r="O73" s="200">
        <v>335</v>
      </c>
      <c r="P73" s="200">
        <v>124</v>
      </c>
      <c r="Q73" s="200">
        <v>272</v>
      </c>
      <c r="R73" s="200" t="s">
        <v>1507</v>
      </c>
      <c r="S73" s="200" t="s">
        <v>1508</v>
      </c>
      <c r="T73" s="200" t="s">
        <v>1509</v>
      </c>
      <c r="U73" s="200" t="s">
        <v>1510</v>
      </c>
      <c r="V73" s="200" t="s">
        <v>1041</v>
      </c>
      <c r="W73" s="200" t="s">
        <v>1041</v>
      </c>
      <c r="X73" s="200"/>
      <c r="Y73" s="200" t="s">
        <v>1132</v>
      </c>
    </row>
    <row r="74" spans="1:25" ht="346.5">
      <c r="A74" s="704"/>
      <c r="B74" s="200" t="s">
        <v>1307</v>
      </c>
      <c r="C74" s="200">
        <v>48</v>
      </c>
      <c r="D74" s="200" t="s">
        <v>1117</v>
      </c>
      <c r="E74" s="200" t="s">
        <v>1511</v>
      </c>
      <c r="F74" s="200" t="s">
        <v>1512</v>
      </c>
      <c r="G74" s="200" t="s">
        <v>1513</v>
      </c>
      <c r="H74" s="200" t="s">
        <v>1514</v>
      </c>
      <c r="I74" s="200" t="s">
        <v>1515</v>
      </c>
      <c r="J74" s="200" t="s">
        <v>1516</v>
      </c>
      <c r="K74" s="200" t="s">
        <v>1517</v>
      </c>
      <c r="L74" s="200" t="s">
        <v>1123</v>
      </c>
      <c r="M74" s="200"/>
      <c r="N74" s="200"/>
      <c r="O74" s="200">
        <v>28</v>
      </c>
      <c r="P74" s="200">
        <v>110</v>
      </c>
      <c r="Q74" s="200"/>
      <c r="R74" s="200"/>
      <c r="S74" s="200" t="s">
        <v>1518</v>
      </c>
      <c r="T74" s="200" t="s">
        <v>1519</v>
      </c>
      <c r="U74" s="200"/>
      <c r="V74" s="200" t="s">
        <v>1041</v>
      </c>
      <c r="W74" s="200" t="s">
        <v>1041</v>
      </c>
      <c r="X74" s="200"/>
      <c r="Y74" s="200" t="s">
        <v>1132</v>
      </c>
    </row>
    <row r="75" spans="1:25" ht="94.5">
      <c r="A75" s="705"/>
      <c r="B75" s="200" t="s">
        <v>1126</v>
      </c>
      <c r="C75" s="200">
        <v>47</v>
      </c>
      <c r="D75" s="200" t="s">
        <v>1117</v>
      </c>
      <c r="E75" s="200" t="s">
        <v>1520</v>
      </c>
      <c r="F75" s="200" t="s">
        <v>1521</v>
      </c>
      <c r="G75" s="200" t="s">
        <v>1522</v>
      </c>
      <c r="H75" s="200" t="s">
        <v>1213</v>
      </c>
      <c r="I75" s="200" t="s">
        <v>1523</v>
      </c>
      <c r="J75" s="200" t="s">
        <v>1074</v>
      </c>
      <c r="K75" s="200" t="s">
        <v>1524</v>
      </c>
      <c r="L75" s="200">
        <v>2</v>
      </c>
      <c r="M75" s="200"/>
      <c r="N75" s="200">
        <v>162</v>
      </c>
      <c r="O75" s="200"/>
      <c r="P75" s="200"/>
      <c r="Q75" s="200"/>
      <c r="R75" s="200" t="s">
        <v>1525</v>
      </c>
      <c r="S75" s="200"/>
      <c r="T75" s="200"/>
      <c r="U75" s="200"/>
      <c r="V75" s="200" t="s">
        <v>1041</v>
      </c>
      <c r="W75" s="200" t="s">
        <v>1041</v>
      </c>
      <c r="X75" s="200"/>
      <c r="Y75" s="200" t="s">
        <v>1132</v>
      </c>
    </row>
    <row r="76" spans="1:25" ht="173.25">
      <c r="A76" s="200" t="s">
        <v>1526</v>
      </c>
      <c r="B76" s="200" t="s">
        <v>1527</v>
      </c>
      <c r="C76" s="200">
        <v>54</v>
      </c>
      <c r="D76" s="200" t="s">
        <v>1528</v>
      </c>
      <c r="E76" s="200" t="s">
        <v>1134</v>
      </c>
      <c r="F76" s="200" t="s">
        <v>1529</v>
      </c>
      <c r="G76" s="200" t="s">
        <v>742</v>
      </c>
      <c r="H76" s="200" t="s">
        <v>1530</v>
      </c>
      <c r="I76" s="200" t="s">
        <v>1515</v>
      </c>
      <c r="J76" s="200" t="s">
        <v>1531</v>
      </c>
      <c r="K76" s="200" t="s">
        <v>1532</v>
      </c>
      <c r="L76" s="200" t="s">
        <v>1033</v>
      </c>
      <c r="M76" s="200" t="s">
        <v>1034</v>
      </c>
      <c r="N76" s="200">
        <v>920</v>
      </c>
      <c r="O76" s="200" t="s">
        <v>118</v>
      </c>
      <c r="P76" s="200" t="s">
        <v>118</v>
      </c>
      <c r="Q76" s="200" t="s">
        <v>118</v>
      </c>
      <c r="R76" s="200" t="s">
        <v>1533</v>
      </c>
      <c r="S76" s="200" t="s">
        <v>118</v>
      </c>
      <c r="T76" s="200" t="s">
        <v>118</v>
      </c>
      <c r="U76" s="200" t="s">
        <v>118</v>
      </c>
      <c r="V76" s="200" t="s">
        <v>1089</v>
      </c>
      <c r="W76" s="200" t="s">
        <v>118</v>
      </c>
      <c r="X76" s="200" t="s">
        <v>118</v>
      </c>
      <c r="Y76" s="200" t="s">
        <v>118</v>
      </c>
    </row>
    <row r="77" spans="1:25" ht="47.25">
      <c r="A77" s="703" t="s">
        <v>744</v>
      </c>
      <c r="B77" s="200" t="s">
        <v>1534</v>
      </c>
      <c r="C77" s="200">
        <v>48</v>
      </c>
      <c r="D77" s="200" t="s">
        <v>1092</v>
      </c>
      <c r="E77" s="200" t="s">
        <v>1093</v>
      </c>
      <c r="F77" s="200">
        <v>2017</v>
      </c>
      <c r="G77" s="200" t="s">
        <v>1535</v>
      </c>
      <c r="H77" s="200">
        <v>17</v>
      </c>
      <c r="I77" s="200">
        <v>2018</v>
      </c>
      <c r="J77" s="200" t="s">
        <v>1536</v>
      </c>
      <c r="K77" s="200">
        <v>2019</v>
      </c>
      <c r="L77" s="200" t="s">
        <v>1537</v>
      </c>
      <c r="M77" s="200"/>
      <c r="N77" s="200">
        <v>144</v>
      </c>
      <c r="O77" s="200">
        <v>216</v>
      </c>
      <c r="P77" s="200">
        <v>136</v>
      </c>
      <c r="Q77" s="200">
        <v>184</v>
      </c>
      <c r="R77" s="200" t="s">
        <v>421</v>
      </c>
      <c r="S77" s="200" t="s">
        <v>421</v>
      </c>
      <c r="T77" s="200" t="s">
        <v>421</v>
      </c>
      <c r="U77" s="200" t="s">
        <v>421</v>
      </c>
      <c r="V77" s="200"/>
      <c r="W77" s="200"/>
      <c r="X77" s="200"/>
      <c r="Y77" s="200"/>
    </row>
    <row r="78" spans="1:25" ht="31.5">
      <c r="A78" s="704"/>
      <c r="B78" s="200" t="s">
        <v>1538</v>
      </c>
      <c r="C78" s="200">
        <v>36</v>
      </c>
      <c r="D78" s="200" t="s">
        <v>1092</v>
      </c>
      <c r="E78" s="200" t="s">
        <v>1539</v>
      </c>
      <c r="F78" s="200">
        <v>2006</v>
      </c>
      <c r="G78" s="200" t="s">
        <v>1535</v>
      </c>
      <c r="H78" s="200"/>
      <c r="I78" s="200"/>
      <c r="J78" s="200"/>
      <c r="K78" s="200"/>
      <c r="L78" s="200" t="s">
        <v>1540</v>
      </c>
      <c r="M78" s="200"/>
      <c r="N78" s="200">
        <v>72</v>
      </c>
      <c r="O78" s="200"/>
      <c r="P78" s="200">
        <v>68</v>
      </c>
      <c r="Q78" s="200">
        <v>92</v>
      </c>
      <c r="R78" s="200" t="s">
        <v>421</v>
      </c>
      <c r="S78" s="200"/>
      <c r="T78" s="200" t="s">
        <v>421</v>
      </c>
      <c r="U78" s="200" t="s">
        <v>421</v>
      </c>
      <c r="V78" s="200"/>
      <c r="W78" s="200"/>
      <c r="X78" s="200"/>
      <c r="Y78" s="200"/>
    </row>
    <row r="79" spans="1:25" ht="47.25">
      <c r="A79" s="705"/>
      <c r="B79" s="200" t="s">
        <v>1541</v>
      </c>
      <c r="C79" s="200">
        <v>29</v>
      </c>
      <c r="D79" s="200" t="s">
        <v>1092</v>
      </c>
      <c r="E79" s="200" t="s">
        <v>1093</v>
      </c>
      <c r="F79" s="200">
        <v>2019</v>
      </c>
      <c r="G79" s="200" t="s">
        <v>1542</v>
      </c>
      <c r="H79" s="200">
        <v>6</v>
      </c>
      <c r="I79" s="200">
        <v>2019</v>
      </c>
      <c r="J79" s="200" t="s">
        <v>1543</v>
      </c>
      <c r="K79" s="200">
        <v>2020</v>
      </c>
      <c r="L79" s="200" t="s">
        <v>1544</v>
      </c>
      <c r="M79" s="200"/>
      <c r="N79" s="200"/>
      <c r="O79" s="200">
        <v>540</v>
      </c>
      <c r="P79" s="200"/>
      <c r="Q79" s="200"/>
      <c r="R79" s="200"/>
      <c r="S79" s="200" t="s">
        <v>421</v>
      </c>
      <c r="T79" s="200"/>
      <c r="U79" s="200"/>
      <c r="V79" s="200" t="s">
        <v>421</v>
      </c>
      <c r="W79" s="200" t="s">
        <v>421</v>
      </c>
      <c r="X79" s="200"/>
      <c r="Y79" s="200"/>
    </row>
    <row r="80" spans="1:25" ht="94.5">
      <c r="A80" s="703" t="s">
        <v>140</v>
      </c>
      <c r="B80" s="200" t="s">
        <v>1545</v>
      </c>
      <c r="C80" s="200">
        <v>40</v>
      </c>
      <c r="D80" s="200" t="s">
        <v>1117</v>
      </c>
      <c r="E80" s="200" t="s">
        <v>1546</v>
      </c>
      <c r="F80" s="200">
        <v>2004</v>
      </c>
      <c r="G80" s="200" t="s">
        <v>1547</v>
      </c>
      <c r="H80" s="200">
        <v>16</v>
      </c>
      <c r="I80" s="200">
        <v>2015</v>
      </c>
      <c r="J80" s="200" t="s">
        <v>1548</v>
      </c>
      <c r="K80" s="200">
        <v>2016</v>
      </c>
      <c r="L80" s="200" t="s">
        <v>1549</v>
      </c>
      <c r="M80" s="200"/>
      <c r="N80" s="200"/>
      <c r="O80" s="200" t="s">
        <v>1550</v>
      </c>
      <c r="P80" s="200" t="s">
        <v>1550</v>
      </c>
      <c r="Q80" s="200"/>
      <c r="R80" s="200"/>
      <c r="S80" s="200" t="s">
        <v>1550</v>
      </c>
      <c r="T80" s="200" t="s">
        <v>1550</v>
      </c>
      <c r="U80" s="200"/>
      <c r="V80" s="200">
        <v>1</v>
      </c>
      <c r="W80" s="200"/>
      <c r="X80" s="200"/>
      <c r="Y80" s="200"/>
    </row>
    <row r="81" spans="1:25" ht="126">
      <c r="A81" s="704"/>
      <c r="B81" s="200" t="s">
        <v>1551</v>
      </c>
      <c r="C81" s="200">
        <v>42</v>
      </c>
      <c r="D81" s="200" t="s">
        <v>1117</v>
      </c>
      <c r="E81" s="200" t="s">
        <v>1552</v>
      </c>
      <c r="F81" s="200">
        <v>2000</v>
      </c>
      <c r="G81" s="200" t="s">
        <v>1553</v>
      </c>
      <c r="H81" s="200">
        <v>13</v>
      </c>
      <c r="I81" s="200">
        <v>2020</v>
      </c>
      <c r="J81" s="200" t="s">
        <v>1554</v>
      </c>
      <c r="K81" s="200">
        <v>2017</v>
      </c>
      <c r="L81" s="200" t="s">
        <v>1555</v>
      </c>
      <c r="M81" s="200"/>
      <c r="N81" s="200" t="s">
        <v>1556</v>
      </c>
      <c r="O81" s="200" t="s">
        <v>1557</v>
      </c>
      <c r="P81" s="200" t="s">
        <v>1550</v>
      </c>
      <c r="Q81" s="200" t="s">
        <v>1550</v>
      </c>
      <c r="R81" s="200" t="s">
        <v>1556</v>
      </c>
      <c r="S81" s="200" t="s">
        <v>1557</v>
      </c>
      <c r="T81" s="200" t="s">
        <v>1550</v>
      </c>
      <c r="U81" s="200" t="s">
        <v>1550</v>
      </c>
      <c r="V81" s="200">
        <v>1</v>
      </c>
      <c r="W81" s="200">
        <v>1</v>
      </c>
      <c r="X81" s="200"/>
      <c r="Y81" s="200"/>
    </row>
    <row r="82" spans="1:25" ht="94.5">
      <c r="A82" s="705"/>
      <c r="B82" s="200" t="s">
        <v>1558</v>
      </c>
      <c r="C82" s="200">
        <v>35</v>
      </c>
      <c r="D82" s="200" t="s">
        <v>1117</v>
      </c>
      <c r="E82" s="200" t="s">
        <v>1546</v>
      </c>
      <c r="F82" s="200">
        <v>2009</v>
      </c>
      <c r="G82" s="200" t="s">
        <v>1559</v>
      </c>
      <c r="H82" s="200">
        <v>11</v>
      </c>
      <c r="I82" s="200">
        <v>2020</v>
      </c>
      <c r="J82" s="200" t="s">
        <v>1554</v>
      </c>
      <c r="K82" s="200">
        <v>2016</v>
      </c>
      <c r="L82" s="200" t="s">
        <v>1549</v>
      </c>
      <c r="M82" s="200"/>
      <c r="N82" s="200" t="s">
        <v>1556</v>
      </c>
      <c r="O82" s="200" t="s">
        <v>1557</v>
      </c>
      <c r="P82" s="200" t="s">
        <v>1550</v>
      </c>
      <c r="Q82" s="200" t="s">
        <v>1550</v>
      </c>
      <c r="R82" s="200" t="s">
        <v>1556</v>
      </c>
      <c r="S82" s="200" t="s">
        <v>1557</v>
      </c>
      <c r="T82" s="200" t="s">
        <v>1550</v>
      </c>
      <c r="U82" s="200" t="s">
        <v>1550</v>
      </c>
      <c r="V82" s="200">
        <v>1</v>
      </c>
      <c r="W82" s="200">
        <v>1</v>
      </c>
      <c r="X82" s="200"/>
      <c r="Y82" s="200"/>
    </row>
    <row r="83" spans="1:25" ht="126">
      <c r="A83" s="703" t="s">
        <v>257</v>
      </c>
      <c r="B83" s="200" t="s">
        <v>1560</v>
      </c>
      <c r="C83" s="200">
        <v>74</v>
      </c>
      <c r="D83" s="200" t="s">
        <v>1092</v>
      </c>
      <c r="E83" s="200" t="s">
        <v>1561</v>
      </c>
      <c r="F83" s="200">
        <v>1970</v>
      </c>
      <c r="G83" s="200" t="s">
        <v>1562</v>
      </c>
      <c r="H83" s="200">
        <v>53</v>
      </c>
      <c r="I83" s="200">
        <v>2017</v>
      </c>
      <c r="J83" s="200" t="s">
        <v>1563</v>
      </c>
      <c r="K83" s="200">
        <v>2018</v>
      </c>
      <c r="L83" s="200" t="s">
        <v>1362</v>
      </c>
      <c r="M83" s="200" t="s">
        <v>1564</v>
      </c>
      <c r="N83" s="200">
        <v>60</v>
      </c>
      <c r="O83" s="200">
        <v>411</v>
      </c>
      <c r="P83" s="200">
        <v>244</v>
      </c>
      <c r="Q83" s="200"/>
      <c r="R83" s="200" t="s">
        <v>1565</v>
      </c>
      <c r="S83" s="200" t="s">
        <v>1565</v>
      </c>
      <c r="T83" s="200" t="s">
        <v>1566</v>
      </c>
      <c r="U83" s="200"/>
      <c r="V83" s="200" t="s">
        <v>421</v>
      </c>
      <c r="W83" s="200"/>
      <c r="X83" s="200"/>
      <c r="Y83" s="200"/>
    </row>
    <row r="84" spans="1:25" ht="141.75">
      <c r="A84" s="705" t="s">
        <v>257</v>
      </c>
      <c r="B84" s="200" t="s">
        <v>1567</v>
      </c>
      <c r="C84" s="200">
        <v>66</v>
      </c>
      <c r="D84" s="200" t="s">
        <v>1092</v>
      </c>
      <c r="E84" s="200" t="s">
        <v>1568</v>
      </c>
      <c r="F84" s="200">
        <v>1976</v>
      </c>
      <c r="G84" s="200" t="s">
        <v>1569</v>
      </c>
      <c r="H84" s="200">
        <v>37</v>
      </c>
      <c r="I84" s="200">
        <v>2017</v>
      </c>
      <c r="J84" s="200" t="s">
        <v>1570</v>
      </c>
      <c r="K84" s="200">
        <v>2017</v>
      </c>
      <c r="L84" s="200" t="s">
        <v>1571</v>
      </c>
      <c r="M84" s="200" t="s">
        <v>1572</v>
      </c>
      <c r="N84" s="200">
        <v>855</v>
      </c>
      <c r="O84" s="200">
        <v>52</v>
      </c>
      <c r="P84" s="200"/>
      <c r="Q84" s="200"/>
      <c r="R84" s="200" t="s">
        <v>1573</v>
      </c>
      <c r="S84" s="200" t="s">
        <v>1574</v>
      </c>
      <c r="T84" s="200"/>
      <c r="U84" s="200"/>
      <c r="V84" s="200" t="s">
        <v>421</v>
      </c>
      <c r="W84" s="200"/>
      <c r="X84" s="200"/>
      <c r="Y84" s="200" t="s">
        <v>1575</v>
      </c>
    </row>
    <row r="85" spans="1:25" ht="32.25" customHeight="1">
      <c r="A85" s="972" t="s">
        <v>144</v>
      </c>
      <c r="B85" s="973"/>
      <c r="C85" s="973"/>
      <c r="D85" s="973"/>
      <c r="E85" s="973"/>
      <c r="F85" s="973"/>
      <c r="G85" s="973"/>
      <c r="H85" s="973"/>
      <c r="I85" s="973"/>
      <c r="J85" s="973"/>
      <c r="K85" s="973"/>
      <c r="L85" s="973"/>
      <c r="M85" s="973"/>
      <c r="N85" s="973"/>
      <c r="O85" s="973"/>
      <c r="P85" s="973"/>
      <c r="Q85" s="973"/>
      <c r="R85" s="973"/>
      <c r="S85" s="973"/>
      <c r="T85" s="973"/>
      <c r="U85" s="973"/>
      <c r="V85" s="973"/>
      <c r="W85" s="973"/>
      <c r="X85" s="973"/>
      <c r="Y85" s="974"/>
    </row>
    <row r="86" spans="1:25" ht="126">
      <c r="A86" s="200" t="s">
        <v>287</v>
      </c>
      <c r="B86" s="200" t="s">
        <v>1576</v>
      </c>
      <c r="C86" s="200">
        <v>50</v>
      </c>
      <c r="D86" s="200" t="s">
        <v>1092</v>
      </c>
      <c r="E86" s="200" t="s">
        <v>1577</v>
      </c>
      <c r="F86" s="200">
        <v>1998</v>
      </c>
      <c r="G86" s="200" t="s">
        <v>1578</v>
      </c>
      <c r="H86" s="200">
        <v>2</v>
      </c>
      <c r="I86" s="200">
        <v>2017</v>
      </c>
      <c r="J86" s="200" t="s">
        <v>1579</v>
      </c>
      <c r="K86" s="200" t="s">
        <v>1580</v>
      </c>
      <c r="L86" s="200" t="s">
        <v>1085</v>
      </c>
      <c r="M86" s="200"/>
      <c r="N86" s="200">
        <v>40</v>
      </c>
      <c r="O86" s="200">
        <v>91</v>
      </c>
      <c r="P86" s="200"/>
      <c r="Q86" s="200"/>
      <c r="R86" s="200" t="s">
        <v>1581</v>
      </c>
      <c r="S86" s="200" t="s">
        <v>1582</v>
      </c>
      <c r="T86" s="200"/>
      <c r="U86" s="200"/>
      <c r="V86" s="200"/>
      <c r="W86" s="200"/>
      <c r="X86" s="200"/>
      <c r="Y86" s="200"/>
    </row>
    <row r="87" spans="1:25" ht="15.75">
      <c r="A87" s="200" t="s">
        <v>1583</v>
      </c>
      <c r="B87" s="222"/>
      <c r="C87" s="222"/>
      <c r="D87" s="222"/>
      <c r="E87" s="222"/>
      <c r="F87" s="222"/>
      <c r="G87" s="222"/>
      <c r="H87" s="222"/>
      <c r="I87" s="200"/>
      <c r="J87" s="200"/>
      <c r="K87" s="222"/>
      <c r="L87" s="222"/>
      <c r="M87" s="222"/>
      <c r="N87" s="200">
        <v>72</v>
      </c>
      <c r="O87" s="200">
        <v>36</v>
      </c>
      <c r="P87" s="200"/>
      <c r="Q87" s="200"/>
      <c r="R87" s="200"/>
      <c r="S87" s="200"/>
      <c r="T87" s="200"/>
      <c r="U87" s="200"/>
      <c r="V87" s="200"/>
      <c r="W87" s="200"/>
      <c r="X87" s="200"/>
      <c r="Y87" s="200"/>
    </row>
    <row r="88" spans="1:25" ht="15.75">
      <c r="A88" s="65" t="s">
        <v>146</v>
      </c>
      <c r="B88" s="628"/>
      <c r="C88" s="628"/>
      <c r="D88" s="628"/>
      <c r="E88" s="628"/>
      <c r="F88" s="628"/>
      <c r="G88" s="628"/>
      <c r="H88" s="628"/>
      <c r="I88" s="65"/>
      <c r="J88" s="200"/>
      <c r="K88" s="628"/>
      <c r="L88" s="628"/>
      <c r="M88" s="628"/>
      <c r="N88" s="65"/>
      <c r="O88" s="65"/>
      <c r="P88" s="65"/>
      <c r="Q88" s="200"/>
      <c r="R88" s="65"/>
      <c r="S88" s="65"/>
      <c r="T88" s="65"/>
      <c r="U88" s="200"/>
      <c r="V88" s="214"/>
      <c r="W88" s="214"/>
      <c r="X88" s="214"/>
      <c r="Y88" s="200"/>
    </row>
    <row r="89" spans="1:25" ht="47.25">
      <c r="A89" s="200" t="s">
        <v>149</v>
      </c>
      <c r="B89" s="65"/>
      <c r="C89" s="65"/>
      <c r="D89" s="65"/>
      <c r="E89" s="65"/>
      <c r="F89" s="65"/>
      <c r="G89" s="65"/>
      <c r="H89" s="65"/>
      <c r="I89" s="65"/>
      <c r="J89" s="65"/>
      <c r="K89" s="65"/>
      <c r="L89" s="65"/>
      <c r="M89" s="65"/>
      <c r="N89" s="65"/>
      <c r="O89" s="65"/>
      <c r="P89" s="65"/>
      <c r="Q89" s="65"/>
      <c r="R89" s="65"/>
      <c r="S89" s="65"/>
      <c r="T89" s="65"/>
      <c r="U89" s="65"/>
      <c r="V89" s="65"/>
      <c r="W89" s="65"/>
      <c r="X89" s="65"/>
      <c r="Y89" s="65"/>
    </row>
    <row r="90" spans="1:25" ht="63">
      <c r="A90" s="200" t="s">
        <v>149</v>
      </c>
      <c r="B90" s="635" t="s">
        <v>1584</v>
      </c>
      <c r="C90" s="635">
        <v>58</v>
      </c>
      <c r="D90" s="635" t="s">
        <v>1117</v>
      </c>
      <c r="E90" s="635" t="s">
        <v>1093</v>
      </c>
      <c r="F90" s="635" t="s">
        <v>1585</v>
      </c>
      <c r="G90" s="635" t="s">
        <v>1095</v>
      </c>
      <c r="H90" s="635">
        <v>27</v>
      </c>
      <c r="I90" s="635">
        <v>2017</v>
      </c>
      <c r="J90" s="635" t="s">
        <v>1579</v>
      </c>
      <c r="K90" s="635" t="s">
        <v>1586</v>
      </c>
      <c r="L90" s="635" t="s">
        <v>1323</v>
      </c>
      <c r="M90" s="635" t="s">
        <v>1324</v>
      </c>
      <c r="N90" s="635">
        <v>140</v>
      </c>
      <c r="O90" s="635">
        <v>130</v>
      </c>
      <c r="P90" s="635"/>
      <c r="Q90" s="635"/>
      <c r="R90" s="635"/>
      <c r="S90" s="635"/>
      <c r="T90" s="635"/>
      <c r="U90" s="635"/>
      <c r="V90" s="635" t="s">
        <v>1101</v>
      </c>
      <c r="W90" s="635"/>
      <c r="X90" s="635"/>
      <c r="Y90" s="639" t="s">
        <v>1114</v>
      </c>
    </row>
    <row r="91" spans="1:25" ht="111" thickBot="1">
      <c r="A91" s="200" t="s">
        <v>258</v>
      </c>
      <c r="B91" s="640" t="s">
        <v>1587</v>
      </c>
      <c r="C91" s="640">
        <v>33</v>
      </c>
      <c r="D91" s="640" t="s">
        <v>1117</v>
      </c>
      <c r="E91" s="640" t="s">
        <v>1588</v>
      </c>
      <c r="F91" s="640" t="s">
        <v>1589</v>
      </c>
      <c r="G91" s="640" t="s">
        <v>1590</v>
      </c>
      <c r="H91" s="640" t="s">
        <v>678</v>
      </c>
      <c r="I91" s="640">
        <v>2019</v>
      </c>
      <c r="J91" s="640" t="s">
        <v>1579</v>
      </c>
      <c r="K91" s="640" t="s">
        <v>1591</v>
      </c>
      <c r="L91" s="640" t="s">
        <v>1592</v>
      </c>
      <c r="M91" s="640"/>
      <c r="N91" s="640">
        <v>80</v>
      </c>
      <c r="O91" s="640"/>
      <c r="P91" s="640">
        <v>66</v>
      </c>
      <c r="Q91" s="640"/>
      <c r="R91" s="640"/>
      <c r="S91" s="640"/>
      <c r="T91" s="640"/>
      <c r="U91" s="640"/>
      <c r="V91" s="640"/>
      <c r="W91" s="640"/>
      <c r="X91" s="640"/>
      <c r="Y91" s="641"/>
    </row>
    <row r="92" spans="1:25" ht="126">
      <c r="A92" s="200" t="s">
        <v>151</v>
      </c>
      <c r="B92" s="200" t="s">
        <v>1593</v>
      </c>
      <c r="C92" s="65">
        <v>79</v>
      </c>
      <c r="D92" s="65" t="s">
        <v>1092</v>
      </c>
      <c r="E92" s="200" t="s">
        <v>1594</v>
      </c>
      <c r="F92" s="65">
        <v>1969</v>
      </c>
      <c r="G92" s="200" t="s">
        <v>1595</v>
      </c>
      <c r="H92" s="65">
        <v>50</v>
      </c>
      <c r="I92" s="65">
        <v>2018</v>
      </c>
      <c r="J92" s="200" t="s">
        <v>1062</v>
      </c>
      <c r="K92" s="200">
        <v>2016</v>
      </c>
      <c r="L92" s="200" t="s">
        <v>1596</v>
      </c>
      <c r="M92" s="65"/>
      <c r="N92" s="65">
        <v>189</v>
      </c>
      <c r="O92" s="65">
        <v>131</v>
      </c>
      <c r="P92" s="65">
        <v>54</v>
      </c>
      <c r="Q92" s="65"/>
      <c r="R92" s="65" t="s">
        <v>1597</v>
      </c>
      <c r="S92" s="65" t="s">
        <v>1598</v>
      </c>
      <c r="T92" s="65" t="s">
        <v>1599</v>
      </c>
      <c r="U92" s="65"/>
      <c r="V92" s="214" t="s">
        <v>30</v>
      </c>
      <c r="W92" s="65"/>
      <c r="X92" s="65"/>
      <c r="Y92" s="65"/>
    </row>
    <row r="93" spans="1:25" ht="126">
      <c r="A93" s="200" t="s">
        <v>1600</v>
      </c>
      <c r="B93" s="200" t="s">
        <v>1601</v>
      </c>
      <c r="C93" s="65">
        <v>48</v>
      </c>
      <c r="D93" s="200" t="s">
        <v>1602</v>
      </c>
      <c r="E93" s="200" t="s">
        <v>1603</v>
      </c>
      <c r="F93" s="200" t="s">
        <v>1604</v>
      </c>
      <c r="G93" s="200" t="s">
        <v>1605</v>
      </c>
      <c r="H93" s="65">
        <v>16</v>
      </c>
      <c r="I93" s="65">
        <v>2016</v>
      </c>
      <c r="J93" s="200" t="s">
        <v>1606</v>
      </c>
      <c r="K93" s="642">
        <v>42825</v>
      </c>
      <c r="L93" s="65">
        <v>2</v>
      </c>
      <c r="M93" s="65" t="s">
        <v>117</v>
      </c>
      <c r="N93" s="65">
        <v>193</v>
      </c>
      <c r="O93" s="65"/>
      <c r="P93" s="65">
        <v>52</v>
      </c>
      <c r="Q93" s="65"/>
      <c r="R93" s="200" t="s">
        <v>1607</v>
      </c>
      <c r="S93" s="65"/>
      <c r="T93" s="200" t="s">
        <v>1608</v>
      </c>
      <c r="U93" s="65"/>
      <c r="V93" s="65" t="s">
        <v>1101</v>
      </c>
      <c r="W93" s="65"/>
      <c r="X93" s="65"/>
      <c r="Y93" s="65"/>
    </row>
    <row r="94" spans="1:25" ht="15.75">
      <c r="A94" s="220" t="s">
        <v>1609</v>
      </c>
      <c r="B94" s="65">
        <v>0</v>
      </c>
      <c r="C94" s="65">
        <v>0</v>
      </c>
      <c r="D94" s="65">
        <v>0</v>
      </c>
      <c r="E94" s="65">
        <v>0</v>
      </c>
      <c r="F94" s="65">
        <v>0</v>
      </c>
      <c r="G94" s="65">
        <v>0</v>
      </c>
      <c r="H94" s="65">
        <v>0</v>
      </c>
      <c r="I94" s="65">
        <v>0</v>
      </c>
      <c r="J94" s="65">
        <v>0</v>
      </c>
      <c r="K94" s="65">
        <v>0</v>
      </c>
      <c r="L94" s="65">
        <v>0</v>
      </c>
      <c r="M94" s="65">
        <v>0</v>
      </c>
      <c r="N94" s="65"/>
      <c r="O94" s="65">
        <v>0</v>
      </c>
      <c r="P94" s="65">
        <v>0</v>
      </c>
      <c r="Q94" s="65">
        <v>0</v>
      </c>
      <c r="R94" s="65">
        <v>0</v>
      </c>
      <c r="S94" s="65">
        <v>0</v>
      </c>
      <c r="T94" s="65">
        <v>0</v>
      </c>
      <c r="U94" s="65">
        <v>0</v>
      </c>
      <c r="V94" s="65">
        <v>0</v>
      </c>
      <c r="W94" s="65">
        <v>0</v>
      </c>
      <c r="X94" s="65">
        <v>0</v>
      </c>
      <c r="Y94" s="65"/>
    </row>
    <row r="95" spans="1:25" ht="15.75">
      <c r="A95" s="221" t="s">
        <v>1610</v>
      </c>
      <c r="B95" s="65" t="s">
        <v>1611</v>
      </c>
      <c r="C95" s="65">
        <v>42</v>
      </c>
      <c r="D95" s="65" t="s">
        <v>1117</v>
      </c>
      <c r="E95" s="65" t="s">
        <v>1612</v>
      </c>
      <c r="F95" s="65"/>
      <c r="G95" s="65" t="s">
        <v>743</v>
      </c>
      <c r="H95" s="65">
        <v>21</v>
      </c>
      <c r="I95" s="65"/>
      <c r="J95" s="65"/>
      <c r="K95" s="65"/>
      <c r="L95" s="65" t="s">
        <v>1494</v>
      </c>
      <c r="M95" s="65"/>
      <c r="N95" s="65">
        <v>230</v>
      </c>
      <c r="O95" s="65">
        <v>112</v>
      </c>
      <c r="P95" s="65">
        <v>162</v>
      </c>
      <c r="Q95" s="65"/>
      <c r="R95" s="65">
        <v>80</v>
      </c>
      <c r="S95" s="65">
        <v>56</v>
      </c>
      <c r="T95" s="65"/>
      <c r="U95" s="65"/>
      <c r="V95" s="622" t="s">
        <v>421</v>
      </c>
      <c r="W95" s="65"/>
      <c r="X95" s="65"/>
      <c r="Y95" s="65"/>
    </row>
    <row r="96" spans="1:25" ht="15.75">
      <c r="A96" s="221" t="s">
        <v>1613</v>
      </c>
      <c r="B96" s="65" t="s">
        <v>1614</v>
      </c>
      <c r="C96" s="65"/>
      <c r="D96" s="65"/>
      <c r="E96" s="65" t="s">
        <v>1615</v>
      </c>
      <c r="F96" s="65">
        <v>2006</v>
      </c>
      <c r="G96" s="65" t="s">
        <v>1616</v>
      </c>
      <c r="H96" s="65" t="s">
        <v>1617</v>
      </c>
      <c r="I96" s="65"/>
      <c r="J96" s="65"/>
      <c r="K96" s="65"/>
      <c r="L96" s="65"/>
      <c r="M96" s="65"/>
      <c r="N96" s="65"/>
      <c r="O96" s="65"/>
      <c r="P96" s="65"/>
      <c r="Q96" s="65"/>
      <c r="R96" s="65"/>
      <c r="S96" s="65"/>
      <c r="T96" s="65"/>
      <c r="U96" s="65"/>
      <c r="V96" s="65"/>
      <c r="W96" s="65"/>
      <c r="X96" s="65"/>
      <c r="Y96" s="65"/>
    </row>
    <row r="97" spans="1:25" ht="15.75">
      <c r="A97" s="221" t="s">
        <v>1618</v>
      </c>
      <c r="B97" s="65" t="s">
        <v>1619</v>
      </c>
      <c r="C97" s="65"/>
      <c r="D97" s="65"/>
      <c r="E97" s="65" t="s">
        <v>1620</v>
      </c>
      <c r="F97" s="65"/>
      <c r="G97" s="65" t="s">
        <v>1621</v>
      </c>
      <c r="H97" s="65"/>
      <c r="I97" s="65"/>
      <c r="J97" s="65"/>
      <c r="K97" s="65"/>
      <c r="L97" s="65"/>
      <c r="M97" s="65"/>
      <c r="N97" s="65"/>
      <c r="O97" s="65"/>
      <c r="P97" s="65"/>
      <c r="Q97" s="65"/>
      <c r="R97" s="65"/>
      <c r="S97" s="65"/>
      <c r="T97" s="65"/>
      <c r="U97" s="65"/>
      <c r="V97" s="65"/>
      <c r="W97" s="65"/>
      <c r="X97" s="65"/>
      <c r="Y97" s="65"/>
    </row>
    <row r="98" spans="1:25" ht="15.75">
      <c r="A98" s="221" t="s">
        <v>1622</v>
      </c>
      <c r="B98" s="65"/>
      <c r="C98" s="65"/>
      <c r="D98" s="65"/>
      <c r="E98" s="65" t="s">
        <v>1623</v>
      </c>
      <c r="F98" s="65"/>
      <c r="G98" s="65" t="s">
        <v>1624</v>
      </c>
      <c r="H98" s="65"/>
      <c r="I98" s="65"/>
      <c r="J98" s="65"/>
      <c r="K98" s="65"/>
      <c r="L98" s="65"/>
      <c r="M98" s="65"/>
      <c r="N98" s="65"/>
      <c r="O98" s="65"/>
      <c r="P98" s="65"/>
      <c r="Q98" s="65"/>
      <c r="R98" s="65"/>
      <c r="S98" s="65"/>
      <c r="T98" s="65"/>
      <c r="U98" s="65"/>
      <c r="V98" s="65"/>
      <c r="W98" s="65"/>
      <c r="X98" s="65"/>
      <c r="Y98" s="65"/>
    </row>
    <row r="99" spans="1:25" ht="31.5">
      <c r="A99" s="222" t="s">
        <v>1625</v>
      </c>
      <c r="B99" s="65"/>
      <c r="C99" s="65"/>
      <c r="D99" s="65"/>
      <c r="E99" s="65"/>
      <c r="F99" s="65"/>
      <c r="G99" s="65" t="s">
        <v>1626</v>
      </c>
      <c r="H99" s="65"/>
      <c r="I99" s="65"/>
      <c r="J99" s="65"/>
      <c r="K99" s="65"/>
      <c r="L99" s="65"/>
      <c r="M99" s="65"/>
      <c r="N99" s="65"/>
      <c r="O99" s="65"/>
      <c r="P99" s="65"/>
      <c r="Q99" s="65"/>
      <c r="R99" s="65"/>
      <c r="S99" s="65"/>
      <c r="T99" s="65"/>
      <c r="U99" s="65"/>
      <c r="V99" s="65"/>
      <c r="W99" s="65"/>
      <c r="X99" s="65"/>
      <c r="Y99" s="65"/>
    </row>
    <row r="100" spans="1:25" ht="15.75">
      <c r="A100" s="703" t="s">
        <v>1627</v>
      </c>
      <c r="B100" s="65"/>
      <c r="C100" s="65"/>
      <c r="D100" s="65"/>
      <c r="E100" s="65"/>
      <c r="F100" s="65"/>
      <c r="G100" s="65" t="s">
        <v>1628</v>
      </c>
      <c r="H100" s="65"/>
      <c r="I100" s="65"/>
      <c r="J100" s="65"/>
      <c r="K100" s="65"/>
      <c r="L100" s="65"/>
      <c r="M100" s="65"/>
      <c r="N100" s="65"/>
      <c r="O100" s="65"/>
      <c r="P100" s="65"/>
      <c r="Q100" s="65"/>
      <c r="R100" s="65"/>
      <c r="S100" s="65"/>
      <c r="T100" s="65"/>
      <c r="U100" s="65"/>
      <c r="V100" s="65"/>
      <c r="W100" s="65"/>
      <c r="X100" s="65"/>
      <c r="Y100" s="65"/>
    </row>
    <row r="101" spans="1:25" ht="78.75">
      <c r="A101" s="960"/>
      <c r="B101" s="200" t="s">
        <v>1629</v>
      </c>
      <c r="C101" s="200">
        <v>38</v>
      </c>
      <c r="D101" s="200" t="s">
        <v>1528</v>
      </c>
      <c r="E101" s="200" t="s">
        <v>1630</v>
      </c>
      <c r="F101" s="200">
        <v>2004</v>
      </c>
      <c r="G101" s="200" t="s">
        <v>1631</v>
      </c>
      <c r="H101" s="200">
        <v>14</v>
      </c>
      <c r="I101" s="200">
        <v>2018</v>
      </c>
      <c r="J101" s="200" t="s">
        <v>1632</v>
      </c>
      <c r="K101" s="200">
        <v>2018</v>
      </c>
      <c r="L101" s="200" t="s">
        <v>1332</v>
      </c>
      <c r="M101" s="200" t="s">
        <v>1034</v>
      </c>
      <c r="N101" s="200">
        <v>0</v>
      </c>
      <c r="O101" s="200">
        <v>0</v>
      </c>
      <c r="P101" s="200">
        <v>15</v>
      </c>
      <c r="Q101" s="200">
        <v>0</v>
      </c>
      <c r="R101" s="200"/>
      <c r="S101" s="200"/>
      <c r="T101" s="200">
        <v>2018</v>
      </c>
      <c r="U101" s="200"/>
      <c r="V101" s="200" t="s">
        <v>421</v>
      </c>
      <c r="W101" s="200" t="s">
        <v>1034</v>
      </c>
      <c r="X101" s="200" t="s">
        <v>1034</v>
      </c>
      <c r="Y101" s="200" t="s">
        <v>1034</v>
      </c>
    </row>
    <row r="102" spans="1:25" ht="63">
      <c r="A102" s="961"/>
      <c r="B102" s="200" t="s">
        <v>1633</v>
      </c>
      <c r="C102" s="200">
        <v>39</v>
      </c>
      <c r="D102" s="200" t="s">
        <v>1528</v>
      </c>
      <c r="E102" s="200" t="s">
        <v>1093</v>
      </c>
      <c r="F102" s="200">
        <v>2009</v>
      </c>
      <c r="G102" s="200" t="s">
        <v>1634</v>
      </c>
      <c r="H102" s="200">
        <v>7</v>
      </c>
      <c r="I102" s="200">
        <v>2018</v>
      </c>
      <c r="J102" s="200" t="s">
        <v>1635</v>
      </c>
      <c r="K102" s="200">
        <v>2019</v>
      </c>
      <c r="L102" s="200" t="s">
        <v>1332</v>
      </c>
      <c r="M102" s="200" t="s">
        <v>1034</v>
      </c>
      <c r="N102" s="200">
        <v>36</v>
      </c>
      <c r="O102" s="200">
        <v>24</v>
      </c>
      <c r="P102" s="200">
        <v>0</v>
      </c>
      <c r="Q102" s="200">
        <v>0</v>
      </c>
      <c r="R102" s="200">
        <v>2016</v>
      </c>
      <c r="S102" s="200">
        <v>2016</v>
      </c>
      <c r="T102" s="200"/>
      <c r="U102" s="200"/>
      <c r="V102" s="200" t="s">
        <v>1034</v>
      </c>
      <c r="W102" s="200" t="s">
        <v>1034</v>
      </c>
      <c r="X102" s="200" t="s">
        <v>1034</v>
      </c>
      <c r="Y102" s="200" t="s">
        <v>1034</v>
      </c>
    </row>
    <row r="103" spans="1:25" ht="94.5">
      <c r="A103" s="703" t="s">
        <v>1636</v>
      </c>
      <c r="B103" s="200" t="s">
        <v>1637</v>
      </c>
      <c r="C103" s="200">
        <v>25</v>
      </c>
      <c r="D103" s="200" t="s">
        <v>1117</v>
      </c>
      <c r="E103" s="200" t="s">
        <v>1638</v>
      </c>
      <c r="F103" s="200">
        <v>2019</v>
      </c>
      <c r="G103" s="200" t="s">
        <v>1639</v>
      </c>
      <c r="H103" s="200">
        <v>5</v>
      </c>
      <c r="I103" s="200" t="s">
        <v>1034</v>
      </c>
      <c r="J103" s="200" t="s">
        <v>1034</v>
      </c>
      <c r="K103" s="200" t="s">
        <v>1034</v>
      </c>
      <c r="L103" s="200" t="s">
        <v>1640</v>
      </c>
      <c r="M103" s="200" t="s">
        <v>1034</v>
      </c>
      <c r="N103" s="200">
        <v>82</v>
      </c>
      <c r="O103" s="200">
        <v>0</v>
      </c>
      <c r="P103" s="200">
        <v>0</v>
      </c>
      <c r="Q103" s="200">
        <v>0</v>
      </c>
      <c r="R103" s="200">
        <v>2020</v>
      </c>
      <c r="S103" s="200"/>
      <c r="T103" s="200"/>
      <c r="U103" s="200"/>
      <c r="V103" s="200" t="s">
        <v>421</v>
      </c>
      <c r="W103" s="200" t="s">
        <v>1034</v>
      </c>
      <c r="X103" s="200" t="s">
        <v>1034</v>
      </c>
      <c r="Y103" s="200" t="s">
        <v>1380</v>
      </c>
    </row>
    <row r="104" spans="1:25" ht="94.5">
      <c r="A104" s="705"/>
      <c r="B104" s="200" t="s">
        <v>1641</v>
      </c>
      <c r="C104" s="65">
        <v>46</v>
      </c>
      <c r="D104" s="65" t="s">
        <v>1117</v>
      </c>
      <c r="E104" s="200" t="s">
        <v>1642</v>
      </c>
      <c r="F104" s="200">
        <v>2014</v>
      </c>
      <c r="G104" s="200" t="s">
        <v>1095</v>
      </c>
      <c r="H104" s="65">
        <v>19</v>
      </c>
      <c r="I104" s="200" t="s">
        <v>1643</v>
      </c>
      <c r="J104" s="65"/>
      <c r="K104" s="65"/>
      <c r="L104" s="200" t="s">
        <v>1644</v>
      </c>
      <c r="M104" s="65"/>
      <c r="N104" s="65">
        <v>239</v>
      </c>
      <c r="O104" s="65">
        <v>24</v>
      </c>
      <c r="P104" s="65">
        <v>68</v>
      </c>
      <c r="Q104" s="65"/>
      <c r="R104" s="200" t="s">
        <v>754</v>
      </c>
      <c r="S104" s="200" t="s">
        <v>754</v>
      </c>
      <c r="T104" s="200" t="s">
        <v>754</v>
      </c>
      <c r="U104" s="65"/>
      <c r="V104" s="65" t="s">
        <v>1101</v>
      </c>
      <c r="W104" s="65"/>
      <c r="X104" s="65"/>
      <c r="Y104" s="65"/>
    </row>
    <row r="105" spans="1:25" ht="78.75">
      <c r="A105" s="822" t="s">
        <v>160</v>
      </c>
      <c r="B105" s="200" t="s">
        <v>1645</v>
      </c>
      <c r="C105" s="65">
        <v>29</v>
      </c>
      <c r="D105" s="65" t="s">
        <v>1117</v>
      </c>
      <c r="E105" s="200" t="s">
        <v>1646</v>
      </c>
      <c r="F105" s="65">
        <v>2014</v>
      </c>
      <c r="G105" s="200" t="s">
        <v>1647</v>
      </c>
      <c r="H105" s="65">
        <v>3</v>
      </c>
      <c r="I105" s="200" t="s">
        <v>1643</v>
      </c>
      <c r="J105" s="65"/>
      <c r="K105" s="65"/>
      <c r="L105" s="200" t="s">
        <v>1085</v>
      </c>
      <c r="M105" s="65"/>
      <c r="N105" s="65"/>
      <c r="O105" s="65"/>
      <c r="P105" s="65">
        <v>62</v>
      </c>
      <c r="Q105" s="65"/>
      <c r="R105" s="200" t="s">
        <v>1648</v>
      </c>
      <c r="S105" s="65"/>
      <c r="T105" s="65"/>
      <c r="U105" s="65"/>
      <c r="V105" s="65"/>
      <c r="W105" s="65"/>
      <c r="X105" s="65"/>
      <c r="Y105" s="65"/>
    </row>
    <row r="106" spans="1:25" ht="15.75">
      <c r="A106" s="822"/>
      <c r="B106" s="997" t="s">
        <v>118</v>
      </c>
      <c r="C106" s="997" t="s">
        <v>118</v>
      </c>
      <c r="D106" s="997" t="s">
        <v>118</v>
      </c>
      <c r="E106" s="997" t="s">
        <v>118</v>
      </c>
      <c r="F106" s="997" t="s">
        <v>118</v>
      </c>
      <c r="G106" s="997" t="s">
        <v>118</v>
      </c>
      <c r="H106" s="997" t="s">
        <v>118</v>
      </c>
      <c r="I106" s="997" t="s">
        <v>118</v>
      </c>
      <c r="J106" s="997" t="s">
        <v>118</v>
      </c>
      <c r="K106" s="997" t="s">
        <v>118</v>
      </c>
      <c r="L106" s="997" t="s">
        <v>118</v>
      </c>
      <c r="M106" s="997" t="s">
        <v>118</v>
      </c>
      <c r="N106" s="997">
        <v>86</v>
      </c>
      <c r="O106" s="997">
        <v>266</v>
      </c>
      <c r="P106" s="997">
        <v>27</v>
      </c>
      <c r="Q106" s="997"/>
      <c r="R106" s="65" t="s">
        <v>1649</v>
      </c>
      <c r="S106" s="65" t="s">
        <v>1649</v>
      </c>
      <c r="T106" s="65" t="s">
        <v>1649</v>
      </c>
      <c r="U106" s="65"/>
      <c r="V106" s="65"/>
      <c r="W106" s="65"/>
      <c r="X106" s="65"/>
      <c r="Y106" s="65"/>
    </row>
    <row r="107" spans="1:25" ht="15.75">
      <c r="A107" s="822"/>
      <c r="B107" s="997"/>
      <c r="C107" s="997"/>
      <c r="D107" s="997"/>
      <c r="E107" s="997"/>
      <c r="F107" s="997"/>
      <c r="G107" s="997"/>
      <c r="H107" s="997"/>
      <c r="I107" s="997"/>
      <c r="J107" s="997"/>
      <c r="K107" s="997"/>
      <c r="L107" s="997"/>
      <c r="M107" s="997"/>
      <c r="N107" s="997"/>
      <c r="O107" s="997"/>
      <c r="P107" s="997"/>
      <c r="Q107" s="997"/>
      <c r="R107" s="65" t="s">
        <v>1650</v>
      </c>
      <c r="S107" s="65" t="s">
        <v>1650</v>
      </c>
      <c r="T107" s="65"/>
      <c r="U107" s="65"/>
      <c r="V107" s="65"/>
      <c r="W107" s="65"/>
      <c r="X107" s="65"/>
      <c r="Y107" s="65"/>
    </row>
    <row r="108" spans="1:25" ht="15.75">
      <c r="A108" s="65"/>
      <c r="B108" s="997"/>
      <c r="C108" s="997"/>
      <c r="D108" s="997"/>
      <c r="E108" s="997"/>
      <c r="F108" s="997"/>
      <c r="G108" s="997"/>
      <c r="H108" s="997"/>
      <c r="I108" s="997"/>
      <c r="J108" s="997"/>
      <c r="K108" s="997"/>
      <c r="L108" s="997"/>
      <c r="M108" s="997"/>
      <c r="N108" s="997"/>
      <c r="O108" s="997"/>
      <c r="P108" s="997"/>
      <c r="Q108" s="997"/>
      <c r="R108" s="65"/>
      <c r="S108" s="65"/>
      <c r="T108" s="65"/>
      <c r="U108" s="65"/>
      <c r="V108" s="65"/>
      <c r="W108" s="65"/>
      <c r="X108" s="65"/>
      <c r="Y108" s="65"/>
    </row>
    <row r="109" spans="1:25" ht="34.5" customHeight="1">
      <c r="A109" s="972" t="s">
        <v>156</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4"/>
    </row>
    <row r="110" spans="1:25" ht="189">
      <c r="A110" s="200" t="s">
        <v>168</v>
      </c>
      <c r="B110" s="200" t="s">
        <v>1651</v>
      </c>
      <c r="C110" s="200" t="s">
        <v>1652</v>
      </c>
      <c r="D110" s="200" t="s">
        <v>1653</v>
      </c>
      <c r="E110" s="200" t="s">
        <v>1654</v>
      </c>
      <c r="F110" s="200">
        <v>1996</v>
      </c>
      <c r="G110" s="200" t="s">
        <v>1655</v>
      </c>
      <c r="H110" s="200" t="s">
        <v>1656</v>
      </c>
      <c r="I110" s="200">
        <v>2017</v>
      </c>
      <c r="J110" s="200" t="s">
        <v>1657</v>
      </c>
      <c r="K110" s="638">
        <v>42478</v>
      </c>
      <c r="L110" s="200" t="s">
        <v>1658</v>
      </c>
      <c r="M110" s="200" t="s">
        <v>1564</v>
      </c>
      <c r="N110" s="200">
        <v>85</v>
      </c>
      <c r="O110" s="200">
        <v>98</v>
      </c>
      <c r="P110" s="200">
        <v>94</v>
      </c>
      <c r="Q110" s="200"/>
      <c r="R110" s="594" t="s">
        <v>1659</v>
      </c>
      <c r="S110" s="594" t="s">
        <v>1660</v>
      </c>
      <c r="T110" s="594" t="s">
        <v>1661</v>
      </c>
      <c r="U110" s="200"/>
      <c r="V110" s="214" t="s">
        <v>30</v>
      </c>
      <c r="W110" s="200"/>
      <c r="X110" s="200"/>
      <c r="Y110" s="200"/>
    </row>
    <row r="111" spans="1:25" ht="47.25">
      <c r="A111" s="210" t="s">
        <v>652</v>
      </c>
      <c r="B111" s="210" t="s">
        <v>262</v>
      </c>
      <c r="C111" s="210" t="s">
        <v>262</v>
      </c>
      <c r="D111" s="210" t="s">
        <v>262</v>
      </c>
      <c r="E111" s="210" t="s">
        <v>262</v>
      </c>
      <c r="F111" s="210" t="s">
        <v>262</v>
      </c>
      <c r="G111" s="210" t="s">
        <v>262</v>
      </c>
      <c r="H111" s="210" t="s">
        <v>262</v>
      </c>
      <c r="I111" s="210" t="s">
        <v>262</v>
      </c>
      <c r="J111" s="210" t="s">
        <v>262</v>
      </c>
      <c r="K111" s="210" t="s">
        <v>262</v>
      </c>
      <c r="L111" s="210" t="s">
        <v>262</v>
      </c>
      <c r="M111" s="210" t="s">
        <v>262</v>
      </c>
      <c r="N111" s="210"/>
      <c r="O111" s="210"/>
      <c r="P111" s="210"/>
      <c r="Q111" s="210"/>
      <c r="R111" s="210"/>
      <c r="S111" s="210"/>
      <c r="T111" s="210"/>
      <c r="U111" s="210"/>
      <c r="V111" s="210" t="s">
        <v>262</v>
      </c>
      <c r="W111" s="210" t="s">
        <v>262</v>
      </c>
      <c r="X111" s="210" t="s">
        <v>262</v>
      </c>
      <c r="Y111" s="210" t="s">
        <v>262</v>
      </c>
    </row>
    <row r="112" spans="1:25" ht="346.5">
      <c r="A112" s="210" t="s">
        <v>290</v>
      </c>
      <c r="B112" s="210" t="s">
        <v>1662</v>
      </c>
      <c r="C112" s="210">
        <v>57</v>
      </c>
      <c r="D112" s="210" t="s">
        <v>1663</v>
      </c>
      <c r="E112" s="210" t="s">
        <v>1093</v>
      </c>
      <c r="F112" s="210">
        <v>2007</v>
      </c>
      <c r="G112" s="210" t="s">
        <v>1298</v>
      </c>
      <c r="H112" s="210">
        <v>25</v>
      </c>
      <c r="I112" s="210">
        <v>2018</v>
      </c>
      <c r="J112" s="210" t="s">
        <v>1664</v>
      </c>
      <c r="K112" s="210">
        <v>2016</v>
      </c>
      <c r="L112" s="210">
        <v>2</v>
      </c>
      <c r="M112" s="210" t="s">
        <v>117</v>
      </c>
      <c r="N112" s="210">
        <v>114</v>
      </c>
      <c r="O112" s="210">
        <v>162</v>
      </c>
      <c r="P112" s="210">
        <v>9</v>
      </c>
      <c r="Q112" s="210"/>
      <c r="R112" s="210">
        <v>2020</v>
      </c>
      <c r="S112" s="210">
        <v>2019</v>
      </c>
      <c r="T112" s="210">
        <v>2018</v>
      </c>
      <c r="U112" s="210"/>
      <c r="V112" s="210" t="s">
        <v>30</v>
      </c>
      <c r="W112" s="210" t="s">
        <v>117</v>
      </c>
      <c r="X112" s="210" t="s">
        <v>117</v>
      </c>
      <c r="Y112" s="210" t="s">
        <v>117</v>
      </c>
    </row>
    <row r="113" spans="1:25" ht="63">
      <c r="A113" s="200" t="s">
        <v>164</v>
      </c>
      <c r="B113" s="200" t="s">
        <v>1665</v>
      </c>
      <c r="C113" s="65">
        <v>55</v>
      </c>
      <c r="D113" s="200" t="s">
        <v>1666</v>
      </c>
      <c r="E113" s="200" t="s">
        <v>1667</v>
      </c>
      <c r="F113" s="65">
        <v>1988</v>
      </c>
      <c r="G113" s="200" t="s">
        <v>1668</v>
      </c>
      <c r="H113" s="65" t="s">
        <v>1669</v>
      </c>
      <c r="I113" s="65"/>
      <c r="J113" s="65"/>
      <c r="K113" s="65"/>
      <c r="L113" s="200" t="s">
        <v>1494</v>
      </c>
      <c r="M113" s="65"/>
      <c r="N113" s="65">
        <v>103</v>
      </c>
      <c r="O113" s="65">
        <v>108</v>
      </c>
      <c r="P113" s="65"/>
      <c r="Q113" s="65"/>
      <c r="R113" s="65" t="s">
        <v>30</v>
      </c>
      <c r="S113" s="65" t="s">
        <v>30</v>
      </c>
      <c r="T113" s="65"/>
      <c r="U113" s="65"/>
      <c r="V113" s="65" t="s">
        <v>421</v>
      </c>
      <c r="W113" s="65"/>
      <c r="X113" s="65"/>
      <c r="Y113" s="65"/>
    </row>
    <row r="114" spans="1:25" ht="189">
      <c r="A114" s="200" t="s">
        <v>291</v>
      </c>
      <c r="B114" s="200" t="s">
        <v>1670</v>
      </c>
      <c r="C114" s="65">
        <v>43</v>
      </c>
      <c r="D114" s="65" t="s">
        <v>1092</v>
      </c>
      <c r="E114" s="200" t="s">
        <v>1134</v>
      </c>
      <c r="F114" s="65">
        <v>1999</v>
      </c>
      <c r="G114" s="200" t="s">
        <v>1135</v>
      </c>
      <c r="H114" s="65">
        <v>6</v>
      </c>
      <c r="I114" s="200" t="s">
        <v>1671</v>
      </c>
      <c r="J114" s="200" t="s">
        <v>1672</v>
      </c>
      <c r="K114" s="65">
        <v>2019</v>
      </c>
      <c r="L114" s="65">
        <v>2</v>
      </c>
      <c r="M114" s="65"/>
      <c r="N114" s="65">
        <v>80</v>
      </c>
      <c r="O114" s="65">
        <v>210</v>
      </c>
      <c r="P114" s="65"/>
      <c r="Q114" s="65"/>
      <c r="R114" s="65">
        <v>2020</v>
      </c>
      <c r="S114" s="65">
        <v>2019</v>
      </c>
      <c r="T114" s="65"/>
      <c r="U114" s="65"/>
      <c r="V114" s="65" t="s">
        <v>1089</v>
      </c>
      <c r="W114" s="65"/>
      <c r="X114" s="65"/>
      <c r="Y114" s="65"/>
    </row>
    <row r="115" spans="1:25" ht="31.5">
      <c r="A115" s="200" t="s">
        <v>166</v>
      </c>
      <c r="B115" s="200" t="s">
        <v>118</v>
      </c>
      <c r="C115" s="200" t="s">
        <v>118</v>
      </c>
      <c r="D115" s="200" t="s">
        <v>118</v>
      </c>
      <c r="E115" s="200" t="s">
        <v>118</v>
      </c>
      <c r="F115" s="200" t="s">
        <v>118</v>
      </c>
      <c r="G115" s="200" t="s">
        <v>118</v>
      </c>
      <c r="H115" s="200" t="s">
        <v>118</v>
      </c>
      <c r="I115" s="200" t="s">
        <v>118</v>
      </c>
      <c r="J115" s="200" t="s">
        <v>118</v>
      </c>
      <c r="K115" s="200" t="s">
        <v>118</v>
      </c>
      <c r="L115" s="200" t="s">
        <v>118</v>
      </c>
      <c r="M115" s="200" t="s">
        <v>118</v>
      </c>
      <c r="N115" s="200" t="s">
        <v>118</v>
      </c>
      <c r="O115" s="200" t="s">
        <v>118</v>
      </c>
      <c r="P115" s="200" t="s">
        <v>118</v>
      </c>
      <c r="Q115" s="200" t="s">
        <v>118</v>
      </c>
      <c r="R115" s="200" t="s">
        <v>118</v>
      </c>
      <c r="S115" s="200" t="s">
        <v>118</v>
      </c>
      <c r="T115" s="200" t="s">
        <v>118</v>
      </c>
      <c r="U115" s="200" t="s">
        <v>118</v>
      </c>
      <c r="V115" s="200" t="s">
        <v>118</v>
      </c>
      <c r="W115" s="200" t="s">
        <v>118</v>
      </c>
      <c r="X115" s="200" t="s">
        <v>118</v>
      </c>
      <c r="Y115" s="200" t="s">
        <v>118</v>
      </c>
    </row>
    <row r="116" spans="1:25" ht="94.5">
      <c r="A116" s="200" t="s">
        <v>167</v>
      </c>
      <c r="B116" s="65" t="s">
        <v>118</v>
      </c>
      <c r="C116" s="65" t="s">
        <v>118</v>
      </c>
      <c r="D116" s="65" t="s">
        <v>118</v>
      </c>
      <c r="E116" s="65" t="s">
        <v>118</v>
      </c>
      <c r="F116" s="65" t="s">
        <v>118</v>
      </c>
      <c r="G116" s="65" t="s">
        <v>118</v>
      </c>
      <c r="H116" s="65" t="s">
        <v>118</v>
      </c>
      <c r="I116" s="65" t="s">
        <v>118</v>
      </c>
      <c r="J116" s="65" t="s">
        <v>118</v>
      </c>
      <c r="K116" s="65" t="s">
        <v>118</v>
      </c>
      <c r="L116" s="65" t="s">
        <v>118</v>
      </c>
      <c r="M116" s="65" t="s">
        <v>118</v>
      </c>
      <c r="N116" s="65" t="s">
        <v>118</v>
      </c>
      <c r="O116" s="65" t="s">
        <v>118</v>
      </c>
      <c r="P116" s="65" t="s">
        <v>118</v>
      </c>
      <c r="Q116" s="65" t="s">
        <v>118</v>
      </c>
      <c r="R116" s="65" t="s">
        <v>118</v>
      </c>
      <c r="S116" s="65" t="s">
        <v>118</v>
      </c>
      <c r="T116" s="65" t="s">
        <v>118</v>
      </c>
      <c r="U116" s="65" t="s">
        <v>118</v>
      </c>
      <c r="V116" s="65" t="s">
        <v>118</v>
      </c>
      <c r="W116" s="65" t="s">
        <v>118</v>
      </c>
      <c r="X116" s="65" t="s">
        <v>118</v>
      </c>
      <c r="Y116" s="65" t="s">
        <v>118</v>
      </c>
    </row>
    <row r="117" spans="1:25" ht="15">
      <c r="A117" s="732" t="s">
        <v>1673</v>
      </c>
      <c r="B117" s="703" t="s">
        <v>1674</v>
      </c>
      <c r="C117" s="959">
        <v>47</v>
      </c>
      <c r="D117" s="959" t="s">
        <v>1117</v>
      </c>
      <c r="E117" s="703" t="s">
        <v>1675</v>
      </c>
      <c r="F117" s="959">
        <v>2019</v>
      </c>
      <c r="G117" s="703" t="s">
        <v>1676</v>
      </c>
      <c r="H117" s="959" t="s">
        <v>1677</v>
      </c>
      <c r="I117" s="959">
        <v>2019</v>
      </c>
      <c r="J117" s="703" t="s">
        <v>1678</v>
      </c>
      <c r="K117" s="995">
        <v>44113</v>
      </c>
      <c r="L117" s="959">
        <v>1</v>
      </c>
      <c r="M117" s="959">
        <v>0</v>
      </c>
      <c r="N117" s="959">
        <v>144</v>
      </c>
      <c r="O117" s="959">
        <v>0</v>
      </c>
      <c r="P117" s="959">
        <v>0</v>
      </c>
      <c r="Q117" s="959">
        <v>0</v>
      </c>
      <c r="R117" s="703" t="s">
        <v>1679</v>
      </c>
      <c r="S117" s="959">
        <v>0</v>
      </c>
      <c r="T117" s="959">
        <v>0</v>
      </c>
      <c r="U117" s="959">
        <v>0</v>
      </c>
      <c r="V117" s="959">
        <v>1</v>
      </c>
      <c r="W117" s="959">
        <v>0</v>
      </c>
      <c r="X117" s="959">
        <v>0</v>
      </c>
      <c r="Y117" s="959">
        <v>0</v>
      </c>
    </row>
    <row r="118" spans="1:25" ht="15">
      <c r="A118" s="734"/>
      <c r="B118" s="705"/>
      <c r="C118" s="961"/>
      <c r="D118" s="961"/>
      <c r="E118" s="705"/>
      <c r="F118" s="961"/>
      <c r="G118" s="705"/>
      <c r="H118" s="961"/>
      <c r="I118" s="961"/>
      <c r="J118" s="705"/>
      <c r="K118" s="996"/>
      <c r="L118" s="961"/>
      <c r="M118" s="961"/>
      <c r="N118" s="961"/>
      <c r="O118" s="961"/>
      <c r="P118" s="961"/>
      <c r="Q118" s="961"/>
      <c r="R118" s="705"/>
      <c r="S118" s="961"/>
      <c r="T118" s="961"/>
      <c r="U118" s="961"/>
      <c r="V118" s="961"/>
      <c r="W118" s="961"/>
      <c r="X118" s="961"/>
      <c r="Y118" s="961"/>
    </row>
    <row r="119" spans="1:25" ht="15">
      <c r="A119" s="732" t="s">
        <v>1673</v>
      </c>
      <c r="B119" s="703" t="s">
        <v>1680</v>
      </c>
      <c r="C119" s="959">
        <v>49</v>
      </c>
      <c r="D119" s="959" t="s">
        <v>1117</v>
      </c>
      <c r="E119" s="703" t="s">
        <v>1675</v>
      </c>
      <c r="F119" s="959">
        <v>2019</v>
      </c>
      <c r="G119" s="703" t="s">
        <v>1676</v>
      </c>
      <c r="H119" s="959" t="s">
        <v>1681</v>
      </c>
      <c r="I119" s="959">
        <v>2019</v>
      </c>
      <c r="J119" s="703" t="s">
        <v>1678</v>
      </c>
      <c r="K119" s="995">
        <v>43991</v>
      </c>
      <c r="L119" s="959">
        <v>1</v>
      </c>
      <c r="M119" s="959">
        <v>0</v>
      </c>
      <c r="N119" s="959">
        <v>0</v>
      </c>
      <c r="O119" s="959">
        <v>0</v>
      </c>
      <c r="P119" s="959">
        <v>0</v>
      </c>
      <c r="Q119" s="959">
        <v>0</v>
      </c>
      <c r="R119" s="959"/>
      <c r="S119" s="959">
        <v>0</v>
      </c>
      <c r="T119" s="959">
        <v>0</v>
      </c>
      <c r="U119" s="959">
        <v>0</v>
      </c>
      <c r="V119" s="959">
        <v>1</v>
      </c>
      <c r="W119" s="959">
        <v>0</v>
      </c>
      <c r="X119" s="959">
        <v>0</v>
      </c>
      <c r="Y119" s="959">
        <v>0</v>
      </c>
    </row>
    <row r="120" spans="1:25" ht="15">
      <c r="A120" s="733"/>
      <c r="B120" s="704"/>
      <c r="C120" s="960"/>
      <c r="D120" s="960"/>
      <c r="E120" s="704"/>
      <c r="F120" s="960"/>
      <c r="G120" s="704"/>
      <c r="H120" s="960"/>
      <c r="I120" s="960"/>
      <c r="J120" s="704"/>
      <c r="K120" s="960"/>
      <c r="L120" s="960"/>
      <c r="M120" s="960"/>
      <c r="N120" s="960"/>
      <c r="O120" s="960"/>
      <c r="P120" s="960"/>
      <c r="Q120" s="960"/>
      <c r="R120" s="960"/>
      <c r="S120" s="960"/>
      <c r="T120" s="960"/>
      <c r="U120" s="960"/>
      <c r="V120" s="960"/>
      <c r="W120" s="960"/>
      <c r="X120" s="960"/>
      <c r="Y120" s="960"/>
    </row>
    <row r="121" spans="1:25" ht="15">
      <c r="A121" s="733"/>
      <c r="B121" s="704"/>
      <c r="C121" s="960"/>
      <c r="D121" s="960"/>
      <c r="E121" s="704"/>
      <c r="F121" s="960"/>
      <c r="G121" s="704"/>
      <c r="H121" s="960"/>
      <c r="I121" s="960"/>
      <c r="J121" s="704"/>
      <c r="K121" s="960"/>
      <c r="L121" s="960"/>
      <c r="M121" s="960"/>
      <c r="N121" s="960"/>
      <c r="O121" s="960"/>
      <c r="P121" s="960"/>
      <c r="Q121" s="960"/>
      <c r="R121" s="960"/>
      <c r="S121" s="960"/>
      <c r="T121" s="960"/>
      <c r="U121" s="960"/>
      <c r="V121" s="960"/>
      <c r="W121" s="960"/>
      <c r="X121" s="960"/>
      <c r="Y121" s="960"/>
    </row>
    <row r="122" spans="1:25" ht="15">
      <c r="A122" s="734"/>
      <c r="B122" s="705"/>
      <c r="C122" s="961"/>
      <c r="D122" s="961"/>
      <c r="E122" s="705"/>
      <c r="F122" s="961"/>
      <c r="G122" s="705"/>
      <c r="H122" s="961"/>
      <c r="I122" s="961"/>
      <c r="J122" s="705"/>
      <c r="K122" s="961"/>
      <c r="L122" s="961"/>
      <c r="M122" s="961"/>
      <c r="N122" s="961"/>
      <c r="O122" s="961"/>
      <c r="P122" s="961"/>
      <c r="Q122" s="961"/>
      <c r="R122" s="961"/>
      <c r="S122" s="961"/>
      <c r="T122" s="961"/>
      <c r="U122" s="961"/>
      <c r="V122" s="961"/>
      <c r="W122" s="961"/>
      <c r="X122" s="961"/>
      <c r="Y122" s="961"/>
    </row>
    <row r="123" spans="1:25" ht="34.5" customHeight="1">
      <c r="A123" s="972" t="s">
        <v>172</v>
      </c>
      <c r="B123" s="973"/>
      <c r="C123" s="973"/>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4"/>
    </row>
    <row r="124" spans="1:25" ht="157.5">
      <c r="A124" s="200" t="s">
        <v>292</v>
      </c>
      <c r="B124" s="210" t="s">
        <v>1682</v>
      </c>
      <c r="C124" s="118">
        <v>66</v>
      </c>
      <c r="D124" s="210" t="s">
        <v>1092</v>
      </c>
      <c r="E124" s="210" t="s">
        <v>1683</v>
      </c>
      <c r="F124" s="210">
        <v>1981</v>
      </c>
      <c r="G124" s="210" t="s">
        <v>1684</v>
      </c>
      <c r="H124" s="210">
        <v>29</v>
      </c>
      <c r="I124" s="210" t="s">
        <v>1685</v>
      </c>
      <c r="J124" s="210" t="s">
        <v>1686</v>
      </c>
      <c r="K124" s="644">
        <v>42837</v>
      </c>
      <c r="L124" s="210" t="s">
        <v>1658</v>
      </c>
      <c r="M124" s="210" t="s">
        <v>1034</v>
      </c>
      <c r="N124" s="210">
        <v>362</v>
      </c>
      <c r="O124" s="210">
        <v>156</v>
      </c>
      <c r="P124" s="210">
        <v>74</v>
      </c>
      <c r="Q124" s="210" t="s">
        <v>118</v>
      </c>
      <c r="R124" s="210">
        <v>4</v>
      </c>
      <c r="S124" s="210">
        <v>2</v>
      </c>
      <c r="T124" s="210">
        <v>2</v>
      </c>
      <c r="U124" s="210"/>
      <c r="V124" s="210" t="s">
        <v>30</v>
      </c>
      <c r="W124" s="210" t="s">
        <v>1687</v>
      </c>
      <c r="X124" s="210" t="s">
        <v>118</v>
      </c>
      <c r="Y124" s="210" t="s">
        <v>118</v>
      </c>
    </row>
    <row r="125" spans="1:25" ht="189">
      <c r="A125" s="200" t="s">
        <v>798</v>
      </c>
      <c r="B125" s="200" t="s">
        <v>1688</v>
      </c>
      <c r="C125" s="65" t="s">
        <v>1689</v>
      </c>
      <c r="D125" s="65" t="s">
        <v>1117</v>
      </c>
      <c r="E125" s="200" t="s">
        <v>1093</v>
      </c>
      <c r="F125" s="65">
        <v>2006</v>
      </c>
      <c r="G125" s="200" t="s">
        <v>1087</v>
      </c>
      <c r="H125" s="632" t="s">
        <v>1267</v>
      </c>
      <c r="I125" s="632" t="s">
        <v>118</v>
      </c>
      <c r="J125" s="65" t="s">
        <v>118</v>
      </c>
      <c r="K125" s="632" t="s">
        <v>118</v>
      </c>
      <c r="L125" s="632" t="s">
        <v>1494</v>
      </c>
      <c r="M125" s="65" t="s">
        <v>118</v>
      </c>
      <c r="N125" s="645">
        <f>133*3+56</f>
        <v>455</v>
      </c>
      <c r="O125" s="645">
        <f>66*3</f>
        <v>198</v>
      </c>
      <c r="P125" s="645">
        <v>56</v>
      </c>
      <c r="Q125" s="645" t="s">
        <v>118</v>
      </c>
      <c r="R125" s="634">
        <v>3</v>
      </c>
      <c r="S125" s="634">
        <v>3</v>
      </c>
      <c r="T125" s="634">
        <v>2</v>
      </c>
      <c r="U125" s="645" t="s">
        <v>118</v>
      </c>
      <c r="V125" s="645" t="s">
        <v>1101</v>
      </c>
      <c r="W125" s="645" t="s">
        <v>118</v>
      </c>
      <c r="X125" s="645" t="s">
        <v>1101</v>
      </c>
      <c r="Y125" s="654" t="s">
        <v>1690</v>
      </c>
    </row>
    <row r="126" spans="1:25" ht="126">
      <c r="A126" s="703" t="s">
        <v>185</v>
      </c>
      <c r="B126" s="200" t="s">
        <v>1691</v>
      </c>
      <c r="C126" s="624">
        <v>42</v>
      </c>
      <c r="D126" s="200" t="s">
        <v>1692</v>
      </c>
      <c r="E126" s="200" t="s">
        <v>1693</v>
      </c>
      <c r="F126" s="65">
        <v>2000</v>
      </c>
      <c r="G126" s="200" t="s">
        <v>1694</v>
      </c>
      <c r="H126" s="631" t="s">
        <v>1695</v>
      </c>
      <c r="I126" s="632">
        <v>2019</v>
      </c>
      <c r="J126" s="200" t="s">
        <v>1686</v>
      </c>
      <c r="K126" s="646">
        <v>42482</v>
      </c>
      <c r="L126" s="631" t="s">
        <v>1323</v>
      </c>
      <c r="M126" s="65" t="s">
        <v>1696</v>
      </c>
      <c r="N126" s="65">
        <v>284</v>
      </c>
      <c r="O126" s="624"/>
      <c r="P126" s="624"/>
      <c r="Q126" s="624"/>
      <c r="R126" s="214">
        <v>2</v>
      </c>
      <c r="S126" s="624"/>
      <c r="T126" s="624"/>
      <c r="U126" s="624"/>
      <c r="V126" s="624" t="s">
        <v>1697</v>
      </c>
      <c r="W126" s="624"/>
      <c r="X126" s="624"/>
      <c r="Y126" s="624"/>
    </row>
    <row r="127" spans="1:25" ht="97.5">
      <c r="A127" s="704"/>
      <c r="B127" s="214" t="s">
        <v>1698</v>
      </c>
      <c r="C127" s="214">
        <v>43</v>
      </c>
      <c r="D127" s="214" t="s">
        <v>1692</v>
      </c>
      <c r="E127" s="214" t="s">
        <v>1699</v>
      </c>
      <c r="F127" s="214">
        <v>2000</v>
      </c>
      <c r="G127" s="647" t="s">
        <v>1700</v>
      </c>
      <c r="H127" s="633" t="s">
        <v>1701</v>
      </c>
      <c r="I127" s="633">
        <v>2019</v>
      </c>
      <c r="J127" s="214" t="s">
        <v>1702</v>
      </c>
      <c r="K127" s="648">
        <v>42818</v>
      </c>
      <c r="L127" s="633" t="s">
        <v>1703</v>
      </c>
      <c r="M127" s="214" t="s">
        <v>262</v>
      </c>
      <c r="N127" s="214"/>
      <c r="O127" s="624">
        <v>32</v>
      </c>
      <c r="P127" s="624"/>
      <c r="Q127" s="624">
        <v>66</v>
      </c>
      <c r="R127" s="624"/>
      <c r="S127" s="214">
        <v>1</v>
      </c>
      <c r="T127" s="624"/>
      <c r="U127" s="214">
        <v>1</v>
      </c>
      <c r="V127" s="624" t="s">
        <v>1697</v>
      </c>
      <c r="W127" s="624" t="s">
        <v>262</v>
      </c>
      <c r="X127" s="624" t="s">
        <v>262</v>
      </c>
      <c r="Y127" s="624" t="s">
        <v>262</v>
      </c>
    </row>
    <row r="128" spans="1:25" ht="94.5">
      <c r="A128" s="705"/>
      <c r="B128" s="214" t="s">
        <v>1704</v>
      </c>
      <c r="C128" s="214">
        <v>59</v>
      </c>
      <c r="D128" s="214" t="s">
        <v>1692</v>
      </c>
      <c r="E128" s="214" t="s">
        <v>1134</v>
      </c>
      <c r="F128" s="214">
        <v>1993</v>
      </c>
      <c r="G128" s="214" t="s">
        <v>1705</v>
      </c>
      <c r="H128" s="633" t="s">
        <v>1706</v>
      </c>
      <c r="I128" s="633">
        <v>2019</v>
      </c>
      <c r="J128" s="214" t="s">
        <v>1702</v>
      </c>
      <c r="K128" s="648">
        <v>42482</v>
      </c>
      <c r="L128" s="633" t="s">
        <v>1323</v>
      </c>
      <c r="M128" s="214" t="s">
        <v>1696</v>
      </c>
      <c r="N128" s="214"/>
      <c r="O128" s="624">
        <v>66</v>
      </c>
      <c r="P128" s="624"/>
      <c r="Q128" s="624"/>
      <c r="R128" s="624"/>
      <c r="S128" s="214">
        <v>1</v>
      </c>
      <c r="T128" s="624"/>
      <c r="U128" s="624"/>
      <c r="V128" s="624" t="s">
        <v>262</v>
      </c>
      <c r="W128" s="624" t="s">
        <v>262</v>
      </c>
      <c r="X128" s="624" t="s">
        <v>262</v>
      </c>
      <c r="Y128" s="624" t="s">
        <v>262</v>
      </c>
    </row>
    <row r="129" spans="1:25" ht="94.5">
      <c r="A129" s="971" t="s">
        <v>1707</v>
      </c>
      <c r="B129" s="200" t="s">
        <v>1708</v>
      </c>
      <c r="C129" s="200">
        <v>29</v>
      </c>
      <c r="D129" s="200" t="s">
        <v>1117</v>
      </c>
      <c r="E129" s="200" t="s">
        <v>1139</v>
      </c>
      <c r="F129" s="200">
        <v>2020</v>
      </c>
      <c r="G129" s="200" t="s">
        <v>1709</v>
      </c>
      <c r="H129" s="631">
        <v>6</v>
      </c>
      <c r="I129" s="632">
        <v>2020</v>
      </c>
      <c r="J129" s="200" t="s">
        <v>1635</v>
      </c>
      <c r="K129" s="631" t="s">
        <v>118</v>
      </c>
      <c r="L129" s="632" t="s">
        <v>1494</v>
      </c>
      <c r="M129" s="65" t="s">
        <v>118</v>
      </c>
      <c r="N129" s="65" t="s">
        <v>118</v>
      </c>
      <c r="O129" s="65" t="s">
        <v>1101</v>
      </c>
      <c r="P129" s="65" t="s">
        <v>1101</v>
      </c>
      <c r="Q129" s="65" t="s">
        <v>118</v>
      </c>
      <c r="R129" s="65" t="s">
        <v>118</v>
      </c>
      <c r="S129" s="65" t="s">
        <v>1101</v>
      </c>
      <c r="T129" s="65" t="s">
        <v>1101</v>
      </c>
      <c r="U129" s="65" t="s">
        <v>118</v>
      </c>
      <c r="V129" s="65" t="s">
        <v>1101</v>
      </c>
      <c r="W129" s="65" t="s">
        <v>1101</v>
      </c>
      <c r="X129" s="65" t="s">
        <v>1101</v>
      </c>
      <c r="Y129" s="65" t="s">
        <v>1101</v>
      </c>
    </row>
    <row r="130" spans="1:25" ht="64.5">
      <c r="A130" s="971"/>
      <c r="B130" s="200" t="s">
        <v>1710</v>
      </c>
      <c r="C130" s="200">
        <v>37</v>
      </c>
      <c r="D130" s="65" t="s">
        <v>1117</v>
      </c>
      <c r="E130" s="200" t="s">
        <v>1711</v>
      </c>
      <c r="F130" s="200">
        <v>2007</v>
      </c>
      <c r="G130" s="200" t="s">
        <v>1712</v>
      </c>
      <c r="H130" s="631">
        <v>2</v>
      </c>
      <c r="I130" s="631" t="s">
        <v>118</v>
      </c>
      <c r="J130" s="200" t="s">
        <v>118</v>
      </c>
      <c r="K130" s="632" t="s">
        <v>118</v>
      </c>
      <c r="L130" s="632" t="s">
        <v>1494</v>
      </c>
      <c r="M130" s="65" t="s">
        <v>118</v>
      </c>
      <c r="N130" s="65" t="s">
        <v>1101</v>
      </c>
      <c r="O130" s="65" t="s">
        <v>1101</v>
      </c>
      <c r="P130" s="65" t="s">
        <v>118</v>
      </c>
      <c r="Q130" s="65" t="s">
        <v>118</v>
      </c>
      <c r="R130" s="65" t="s">
        <v>1101</v>
      </c>
      <c r="S130" s="65" t="s">
        <v>1101</v>
      </c>
      <c r="T130" s="65" t="s">
        <v>118</v>
      </c>
      <c r="U130" s="65" t="s">
        <v>118</v>
      </c>
      <c r="V130" s="65" t="s">
        <v>1101</v>
      </c>
      <c r="W130" s="65" t="s">
        <v>1101</v>
      </c>
      <c r="X130" s="65" t="s">
        <v>1101</v>
      </c>
      <c r="Y130" s="65" t="s">
        <v>1101</v>
      </c>
    </row>
    <row r="131" spans="1:25" ht="78.75">
      <c r="A131" s="703" t="s">
        <v>175</v>
      </c>
      <c r="B131" s="200" t="s">
        <v>1713</v>
      </c>
      <c r="C131" s="200" t="s">
        <v>1714</v>
      </c>
      <c r="D131" s="200" t="s">
        <v>1117</v>
      </c>
      <c r="E131" s="200" t="s">
        <v>1715</v>
      </c>
      <c r="F131" s="200" t="s">
        <v>1716</v>
      </c>
      <c r="G131" s="200" t="s">
        <v>1717</v>
      </c>
      <c r="H131" s="631" t="s">
        <v>1718</v>
      </c>
      <c r="I131" s="631" t="s">
        <v>1719</v>
      </c>
      <c r="J131" s="200" t="s">
        <v>1635</v>
      </c>
      <c r="K131" s="631">
        <v>2021</v>
      </c>
      <c r="L131" s="631" t="s">
        <v>1085</v>
      </c>
      <c r="M131" s="65">
        <v>0</v>
      </c>
      <c r="N131" s="65">
        <v>0</v>
      </c>
      <c r="O131" s="65">
        <v>0</v>
      </c>
      <c r="P131" s="65">
        <v>0</v>
      </c>
      <c r="Q131" s="655">
        <v>128</v>
      </c>
      <c r="R131" s="65">
        <v>0</v>
      </c>
      <c r="S131" s="65">
        <v>0</v>
      </c>
      <c r="T131" s="65">
        <v>0</v>
      </c>
      <c r="U131" s="65" t="s">
        <v>1720</v>
      </c>
      <c r="V131" s="65">
        <v>0</v>
      </c>
      <c r="W131" s="65">
        <v>1</v>
      </c>
      <c r="X131" s="65">
        <v>0</v>
      </c>
      <c r="Y131" s="65" t="s">
        <v>1721</v>
      </c>
    </row>
    <row r="132" spans="1:25" ht="57">
      <c r="A132" s="705"/>
      <c r="B132" s="200" t="s">
        <v>1722</v>
      </c>
      <c r="C132" s="65" t="s">
        <v>1723</v>
      </c>
      <c r="D132" s="65" t="s">
        <v>1117</v>
      </c>
      <c r="E132" s="200" t="s">
        <v>1093</v>
      </c>
      <c r="F132" s="200" t="s">
        <v>1724</v>
      </c>
      <c r="G132" s="200" t="s">
        <v>1087</v>
      </c>
      <c r="H132" s="631" t="s">
        <v>1245</v>
      </c>
      <c r="I132" s="631">
        <v>2020</v>
      </c>
      <c r="J132" s="200" t="s">
        <v>1635</v>
      </c>
      <c r="K132" s="631">
        <v>2018</v>
      </c>
      <c r="L132" s="631" t="s">
        <v>1051</v>
      </c>
      <c r="M132" s="200">
        <v>0</v>
      </c>
      <c r="N132" s="200">
        <v>351</v>
      </c>
      <c r="O132" s="200">
        <v>0</v>
      </c>
      <c r="P132" s="65">
        <v>0</v>
      </c>
      <c r="Q132" s="65">
        <v>0</v>
      </c>
      <c r="R132" s="65" t="s">
        <v>1725</v>
      </c>
      <c r="S132" s="65">
        <v>0</v>
      </c>
      <c r="T132" s="65">
        <v>0</v>
      </c>
      <c r="U132" s="65">
        <v>0</v>
      </c>
      <c r="V132" s="65">
        <v>1</v>
      </c>
      <c r="W132" s="65">
        <v>0</v>
      </c>
      <c r="X132" s="65">
        <v>0</v>
      </c>
      <c r="Y132" s="65" t="s">
        <v>1721</v>
      </c>
    </row>
    <row r="133" spans="1:25" ht="236.25">
      <c r="A133" s="200" t="s">
        <v>176</v>
      </c>
      <c r="B133" s="220" t="s">
        <v>1726</v>
      </c>
      <c r="C133" s="220">
        <v>40</v>
      </c>
      <c r="D133" s="220" t="s">
        <v>1666</v>
      </c>
      <c r="E133" s="220" t="s">
        <v>1727</v>
      </c>
      <c r="F133" s="649" t="s">
        <v>1728</v>
      </c>
      <c r="G133" s="220" t="s">
        <v>1729</v>
      </c>
      <c r="H133" s="650" t="s">
        <v>1172</v>
      </c>
      <c r="I133" s="650">
        <v>2016</v>
      </c>
      <c r="J133" s="220" t="s">
        <v>1730</v>
      </c>
      <c r="K133" s="651">
        <v>43546</v>
      </c>
      <c r="L133" s="650" t="s">
        <v>1731</v>
      </c>
      <c r="M133" s="650" t="s">
        <v>177</v>
      </c>
      <c r="N133" s="220">
        <v>236</v>
      </c>
      <c r="O133" s="220">
        <v>136</v>
      </c>
      <c r="P133" s="570"/>
      <c r="Q133" s="570"/>
      <c r="R133" s="570"/>
      <c r="S133" s="570"/>
      <c r="T133" s="570"/>
      <c r="U133" s="570"/>
      <c r="V133" s="570"/>
      <c r="W133" s="570"/>
      <c r="X133" s="570"/>
      <c r="Y133" s="570"/>
    </row>
    <row r="134" spans="1:25" ht="141.75">
      <c r="A134" s="703" t="s">
        <v>179</v>
      </c>
      <c r="B134" s="200" t="s">
        <v>1732</v>
      </c>
      <c r="C134" s="65">
        <v>37</v>
      </c>
      <c r="D134" s="65" t="s">
        <v>1092</v>
      </c>
      <c r="E134" s="652" t="s">
        <v>1733</v>
      </c>
      <c r="F134" s="65">
        <v>2008</v>
      </c>
      <c r="G134" s="200" t="s">
        <v>1734</v>
      </c>
      <c r="H134" s="632" t="s">
        <v>1735</v>
      </c>
      <c r="I134" s="632">
        <v>2017</v>
      </c>
      <c r="J134" s="643" t="s">
        <v>1736</v>
      </c>
      <c r="K134" s="646">
        <v>43186</v>
      </c>
      <c r="L134" s="632" t="s">
        <v>1300</v>
      </c>
      <c r="M134" s="65" t="s">
        <v>264</v>
      </c>
      <c r="N134" s="65">
        <v>22.7</v>
      </c>
      <c r="O134" s="65">
        <v>97.63</v>
      </c>
      <c r="P134" s="65" t="s">
        <v>264</v>
      </c>
      <c r="Q134" s="65" t="s">
        <v>264</v>
      </c>
      <c r="R134" s="65">
        <v>1</v>
      </c>
      <c r="S134" s="65">
        <v>2</v>
      </c>
      <c r="T134" s="65" t="s">
        <v>264</v>
      </c>
      <c r="U134" s="65" t="s">
        <v>264</v>
      </c>
      <c r="V134" s="653" t="s">
        <v>1101</v>
      </c>
      <c r="W134" s="65"/>
      <c r="X134" s="65"/>
      <c r="Y134" s="65"/>
    </row>
    <row r="135" spans="1:25" ht="141.75">
      <c r="A135" s="705"/>
      <c r="B135" s="200" t="s">
        <v>1737</v>
      </c>
      <c r="C135" s="65">
        <v>46</v>
      </c>
      <c r="D135" s="65" t="s">
        <v>1092</v>
      </c>
      <c r="E135" s="652" t="s">
        <v>1733</v>
      </c>
      <c r="F135" s="65">
        <v>2008</v>
      </c>
      <c r="G135" s="200" t="s">
        <v>1734</v>
      </c>
      <c r="H135" s="632"/>
      <c r="I135" s="632">
        <v>2017</v>
      </c>
      <c r="J135" s="643" t="s">
        <v>1736</v>
      </c>
      <c r="K135" s="646">
        <v>42837</v>
      </c>
      <c r="L135" s="632" t="s">
        <v>1123</v>
      </c>
      <c r="M135" s="65" t="s">
        <v>264</v>
      </c>
      <c r="N135" s="65">
        <v>353.62</v>
      </c>
      <c r="O135" s="65">
        <v>116.28</v>
      </c>
      <c r="P135" s="65">
        <v>79</v>
      </c>
      <c r="Q135" s="65" t="s">
        <v>264</v>
      </c>
      <c r="R135" s="65">
        <v>3</v>
      </c>
      <c r="S135" s="65">
        <v>2</v>
      </c>
      <c r="T135" s="65">
        <v>1</v>
      </c>
      <c r="U135" s="65" t="s">
        <v>264</v>
      </c>
      <c r="V135" s="653" t="s">
        <v>1101</v>
      </c>
      <c r="W135" s="65"/>
      <c r="X135" s="65"/>
      <c r="Y135" s="65"/>
    </row>
    <row r="136" spans="1:25" ht="47.25">
      <c r="A136" s="822" t="s">
        <v>182</v>
      </c>
      <c r="B136" s="793" t="s">
        <v>1738</v>
      </c>
      <c r="C136" s="793" t="s">
        <v>1714</v>
      </c>
      <c r="D136" s="717" t="s">
        <v>1117</v>
      </c>
      <c r="E136" s="210" t="s">
        <v>1739</v>
      </c>
      <c r="F136" s="210">
        <v>1998</v>
      </c>
      <c r="G136" s="210" t="s">
        <v>1740</v>
      </c>
      <c r="H136" s="994" t="s">
        <v>1741</v>
      </c>
      <c r="I136" s="992">
        <v>42797</v>
      </c>
      <c r="J136" s="717" t="s">
        <v>1742</v>
      </c>
      <c r="K136" s="992">
        <v>42837</v>
      </c>
      <c r="L136" s="994" t="s">
        <v>1123</v>
      </c>
      <c r="M136" s="717" t="s">
        <v>1034</v>
      </c>
      <c r="N136" s="717">
        <v>112</v>
      </c>
      <c r="O136" s="717">
        <v>144</v>
      </c>
      <c r="P136" s="717" t="s">
        <v>1696</v>
      </c>
      <c r="Q136" s="717" t="s">
        <v>1696</v>
      </c>
      <c r="R136" s="717">
        <v>1</v>
      </c>
      <c r="S136" s="717">
        <v>2</v>
      </c>
      <c r="T136" s="717" t="s">
        <v>1696</v>
      </c>
      <c r="U136" s="717" t="s">
        <v>1696</v>
      </c>
      <c r="V136" s="717" t="s">
        <v>1101</v>
      </c>
      <c r="W136" s="717" t="s">
        <v>118</v>
      </c>
      <c r="X136" s="717" t="s">
        <v>118</v>
      </c>
      <c r="Y136" s="717"/>
    </row>
    <row r="137" spans="1:25" ht="78.75">
      <c r="A137" s="822"/>
      <c r="B137" s="822"/>
      <c r="C137" s="822"/>
      <c r="D137" s="719"/>
      <c r="E137" s="210" t="s">
        <v>1743</v>
      </c>
      <c r="F137" s="210">
        <v>2002</v>
      </c>
      <c r="G137" s="210" t="s">
        <v>1744</v>
      </c>
      <c r="H137" s="993"/>
      <c r="I137" s="993"/>
      <c r="J137" s="719"/>
      <c r="K137" s="993"/>
      <c r="L137" s="993"/>
      <c r="M137" s="719"/>
      <c r="N137" s="719"/>
      <c r="O137" s="719"/>
      <c r="P137" s="719"/>
      <c r="Q137" s="719"/>
      <c r="R137" s="719"/>
      <c r="S137" s="719"/>
      <c r="T137" s="719"/>
      <c r="U137" s="719"/>
      <c r="V137" s="719"/>
      <c r="W137" s="719"/>
      <c r="X137" s="719"/>
      <c r="Y137" s="719"/>
    </row>
    <row r="138" spans="1:25" ht="59.25">
      <c r="A138" s="822"/>
      <c r="B138" s="210" t="s">
        <v>1745</v>
      </c>
      <c r="C138" s="210" t="s">
        <v>1746</v>
      </c>
      <c r="D138" s="210" t="s">
        <v>1117</v>
      </c>
      <c r="E138" s="210" t="s">
        <v>1667</v>
      </c>
      <c r="F138" s="210">
        <v>1983</v>
      </c>
      <c r="G138" s="210" t="s">
        <v>1747</v>
      </c>
      <c r="H138" s="629" t="s">
        <v>1748</v>
      </c>
      <c r="I138" s="644">
        <v>42853</v>
      </c>
      <c r="J138" s="210" t="s">
        <v>1742</v>
      </c>
      <c r="K138" s="644">
        <v>43907</v>
      </c>
      <c r="L138" s="629" t="s">
        <v>1300</v>
      </c>
      <c r="M138" s="210" t="s">
        <v>1034</v>
      </c>
      <c r="N138" s="210">
        <v>112</v>
      </c>
      <c r="O138" s="210">
        <v>72</v>
      </c>
      <c r="P138" s="210" t="s">
        <v>1696</v>
      </c>
      <c r="Q138" s="210">
        <v>34</v>
      </c>
      <c r="R138" s="210">
        <v>1</v>
      </c>
      <c r="S138" s="210">
        <v>1</v>
      </c>
      <c r="T138" s="210" t="s">
        <v>1696</v>
      </c>
      <c r="U138" s="210">
        <v>1</v>
      </c>
      <c r="V138" s="210" t="s">
        <v>1101</v>
      </c>
      <c r="W138" s="210" t="s">
        <v>118</v>
      </c>
      <c r="X138" s="210" t="s">
        <v>118</v>
      </c>
      <c r="Y138" s="210"/>
    </row>
    <row r="139" spans="1:25" ht="34.5" customHeight="1">
      <c r="A139" s="972" t="s">
        <v>187</v>
      </c>
      <c r="B139" s="973"/>
      <c r="C139" s="973"/>
      <c r="D139" s="973"/>
      <c r="E139" s="973"/>
      <c r="F139" s="973"/>
      <c r="G139" s="973"/>
      <c r="H139" s="973"/>
      <c r="I139" s="973"/>
      <c r="J139" s="973"/>
      <c r="K139" s="973"/>
      <c r="L139" s="973"/>
      <c r="M139" s="973"/>
      <c r="N139" s="973"/>
      <c r="O139" s="973"/>
      <c r="P139" s="973"/>
      <c r="Q139" s="973"/>
      <c r="R139" s="973"/>
      <c r="S139" s="973"/>
      <c r="T139" s="973"/>
      <c r="U139" s="973"/>
      <c r="V139" s="973"/>
      <c r="W139" s="973"/>
      <c r="X139" s="973"/>
      <c r="Y139" s="974"/>
    </row>
    <row r="140" spans="1:25" ht="47.25">
      <c r="A140" s="703" t="s">
        <v>1749</v>
      </c>
      <c r="B140" s="703" t="s">
        <v>1750</v>
      </c>
      <c r="C140" s="959">
        <v>58</v>
      </c>
      <c r="D140" s="959" t="s">
        <v>1117</v>
      </c>
      <c r="E140" s="200" t="s">
        <v>1751</v>
      </c>
      <c r="F140" s="65">
        <v>1985</v>
      </c>
      <c r="G140" s="200" t="s">
        <v>1752</v>
      </c>
      <c r="H140" s="959">
        <v>35</v>
      </c>
      <c r="I140" s="959">
        <v>2017</v>
      </c>
      <c r="J140" s="703" t="s">
        <v>1753</v>
      </c>
      <c r="K140" s="959">
        <v>2016</v>
      </c>
      <c r="L140" s="959" t="s">
        <v>1123</v>
      </c>
      <c r="M140" s="703" t="s">
        <v>1324</v>
      </c>
      <c r="N140" s="959">
        <v>168</v>
      </c>
      <c r="O140" s="959">
        <v>54</v>
      </c>
      <c r="P140" s="959">
        <v>32</v>
      </c>
      <c r="Q140" s="959">
        <v>64</v>
      </c>
      <c r="R140" s="703" t="s">
        <v>1754</v>
      </c>
      <c r="S140" s="703" t="s">
        <v>1754</v>
      </c>
      <c r="T140" s="703" t="s">
        <v>1754</v>
      </c>
      <c r="U140" s="703" t="s">
        <v>1754</v>
      </c>
      <c r="V140" s="959" t="s">
        <v>1755</v>
      </c>
      <c r="W140" s="959"/>
      <c r="X140" s="959"/>
      <c r="Y140" s="959"/>
    </row>
    <row r="141" spans="1:25" ht="141.75">
      <c r="A141" s="704"/>
      <c r="B141" s="705"/>
      <c r="C141" s="961"/>
      <c r="D141" s="961"/>
      <c r="E141" s="657" t="s">
        <v>1756</v>
      </c>
      <c r="F141" s="657">
        <v>2020</v>
      </c>
      <c r="G141" s="657" t="s">
        <v>1757</v>
      </c>
      <c r="H141" s="961"/>
      <c r="I141" s="961"/>
      <c r="J141" s="705"/>
      <c r="K141" s="961"/>
      <c r="L141" s="961"/>
      <c r="M141" s="705"/>
      <c r="N141" s="961"/>
      <c r="O141" s="961"/>
      <c r="P141" s="961"/>
      <c r="Q141" s="961"/>
      <c r="R141" s="705"/>
      <c r="S141" s="705"/>
      <c r="T141" s="705"/>
      <c r="U141" s="705"/>
      <c r="V141" s="961"/>
      <c r="W141" s="961"/>
      <c r="X141" s="961"/>
      <c r="Y141" s="961"/>
    </row>
    <row r="142" spans="1:25" ht="63">
      <c r="A142" s="704"/>
      <c r="B142" s="200" t="s">
        <v>1758</v>
      </c>
      <c r="C142" s="65">
        <v>50</v>
      </c>
      <c r="D142" s="65" t="s">
        <v>1117</v>
      </c>
      <c r="E142" s="200" t="s">
        <v>1759</v>
      </c>
      <c r="F142" s="65">
        <v>2017</v>
      </c>
      <c r="G142" s="200" t="s">
        <v>1760</v>
      </c>
      <c r="H142" s="65">
        <v>17</v>
      </c>
      <c r="I142" s="65">
        <v>2019</v>
      </c>
      <c r="J142" s="200" t="s">
        <v>1761</v>
      </c>
      <c r="K142" s="65">
        <v>2019</v>
      </c>
      <c r="L142" s="200" t="s">
        <v>1494</v>
      </c>
      <c r="M142" s="65"/>
      <c r="N142" s="65">
        <v>56</v>
      </c>
      <c r="O142" s="65">
        <v>162</v>
      </c>
      <c r="P142" s="65">
        <v>48</v>
      </c>
      <c r="Q142" s="65"/>
      <c r="R142" s="200" t="s">
        <v>1754</v>
      </c>
      <c r="S142" s="200" t="s">
        <v>1754</v>
      </c>
      <c r="T142" s="200" t="s">
        <v>1754</v>
      </c>
      <c r="U142" s="200" t="s">
        <v>1754</v>
      </c>
      <c r="V142" s="65" t="s">
        <v>1755</v>
      </c>
      <c r="W142" s="65"/>
      <c r="X142" s="65"/>
      <c r="Y142" s="65"/>
    </row>
    <row r="143" spans="1:25" ht="63">
      <c r="A143" s="705"/>
      <c r="B143" s="200" t="s">
        <v>1762</v>
      </c>
      <c r="C143" s="65">
        <v>47</v>
      </c>
      <c r="D143" s="65" t="s">
        <v>1117</v>
      </c>
      <c r="E143" s="200" t="s">
        <v>1699</v>
      </c>
      <c r="F143" s="65">
        <v>1997</v>
      </c>
      <c r="G143" s="200" t="s">
        <v>1763</v>
      </c>
      <c r="H143" s="65">
        <v>14</v>
      </c>
      <c r="I143" s="65">
        <v>2017</v>
      </c>
      <c r="J143" s="200" t="s">
        <v>1753</v>
      </c>
      <c r="K143" s="65">
        <v>2019</v>
      </c>
      <c r="L143" s="65" t="s">
        <v>1764</v>
      </c>
      <c r="M143" s="65"/>
      <c r="N143" s="65"/>
      <c r="O143" s="65"/>
      <c r="P143" s="65"/>
      <c r="Q143" s="65">
        <v>33</v>
      </c>
      <c r="R143" s="200" t="s">
        <v>1754</v>
      </c>
      <c r="S143" s="200" t="s">
        <v>1754</v>
      </c>
      <c r="T143" s="200" t="s">
        <v>1754</v>
      </c>
      <c r="U143" s="200" t="s">
        <v>1754</v>
      </c>
      <c r="V143" s="65" t="s">
        <v>1755</v>
      </c>
      <c r="W143" s="65"/>
      <c r="X143" s="65"/>
      <c r="Y143" s="65"/>
    </row>
    <row r="144" spans="1:25" ht="283.5">
      <c r="A144" s="200" t="s">
        <v>1765</v>
      </c>
      <c r="B144" s="200" t="s">
        <v>1766</v>
      </c>
      <c r="C144" s="65">
        <v>47</v>
      </c>
      <c r="D144" s="200" t="s">
        <v>1473</v>
      </c>
      <c r="E144" s="200" t="s">
        <v>1767</v>
      </c>
      <c r="F144" s="200">
        <v>1996</v>
      </c>
      <c r="G144" s="200" t="s">
        <v>755</v>
      </c>
      <c r="H144" s="65">
        <v>24</v>
      </c>
      <c r="I144" s="65">
        <v>2016</v>
      </c>
      <c r="J144" s="200" t="s">
        <v>1768</v>
      </c>
      <c r="K144" s="65">
        <v>2017</v>
      </c>
      <c r="L144" s="200" t="s">
        <v>1703</v>
      </c>
      <c r="M144" s="65" t="s">
        <v>118</v>
      </c>
      <c r="N144" s="65">
        <v>140</v>
      </c>
      <c r="O144" s="65">
        <v>65</v>
      </c>
      <c r="P144" s="65">
        <v>26</v>
      </c>
      <c r="Q144" s="65"/>
      <c r="R144" s="200" t="s">
        <v>1769</v>
      </c>
      <c r="S144" s="200" t="s">
        <v>1770</v>
      </c>
      <c r="T144" s="200" t="s">
        <v>1771</v>
      </c>
      <c r="U144" s="65"/>
      <c r="V144" s="65" t="s">
        <v>1101</v>
      </c>
      <c r="W144" s="65" t="s">
        <v>118</v>
      </c>
      <c r="X144" s="65" t="s">
        <v>118</v>
      </c>
      <c r="Y144" s="65" t="s">
        <v>1772</v>
      </c>
    </row>
    <row r="145" spans="1:25" ht="110.25">
      <c r="A145" s="703" t="s">
        <v>1773</v>
      </c>
      <c r="B145" s="65" t="s">
        <v>1774</v>
      </c>
      <c r="C145" s="65">
        <v>69</v>
      </c>
      <c r="D145" s="65" t="s">
        <v>1117</v>
      </c>
      <c r="E145" s="200" t="s">
        <v>1775</v>
      </c>
      <c r="F145" s="200">
        <v>1975</v>
      </c>
      <c r="G145" s="200" t="s">
        <v>1776</v>
      </c>
      <c r="H145" s="200" t="s">
        <v>1777</v>
      </c>
      <c r="I145" s="200">
        <v>2015</v>
      </c>
      <c r="J145" s="200" t="s">
        <v>1778</v>
      </c>
      <c r="K145" s="638">
        <v>42335</v>
      </c>
      <c r="L145" s="200" t="s">
        <v>1323</v>
      </c>
      <c r="M145" s="200" t="s">
        <v>1324</v>
      </c>
      <c r="N145" s="65">
        <v>156</v>
      </c>
      <c r="O145" s="65"/>
      <c r="P145" s="65">
        <v>36</v>
      </c>
      <c r="Q145" s="65"/>
      <c r="R145" s="987" t="s">
        <v>1779</v>
      </c>
      <c r="S145" s="988"/>
      <c r="T145" s="988"/>
      <c r="U145" s="899"/>
      <c r="V145" s="65" t="s">
        <v>1101</v>
      </c>
      <c r="W145" s="65"/>
      <c r="X145" s="65"/>
      <c r="Y145" s="65"/>
    </row>
    <row r="146" spans="1:25" ht="78.75">
      <c r="A146" s="705"/>
      <c r="B146" s="200" t="s">
        <v>1780</v>
      </c>
      <c r="C146" s="200">
        <v>43</v>
      </c>
      <c r="D146" s="200" t="s">
        <v>1117</v>
      </c>
      <c r="E146" s="200" t="s">
        <v>1093</v>
      </c>
      <c r="F146" s="200">
        <v>2012</v>
      </c>
      <c r="G146" s="200" t="s">
        <v>1095</v>
      </c>
      <c r="H146" s="200" t="s">
        <v>1367</v>
      </c>
      <c r="I146" s="200">
        <v>2017</v>
      </c>
      <c r="J146" s="200" t="s">
        <v>1781</v>
      </c>
      <c r="K146" s="638">
        <v>43577</v>
      </c>
      <c r="L146" s="200" t="s">
        <v>1323</v>
      </c>
      <c r="M146" s="200" t="s">
        <v>1782</v>
      </c>
      <c r="N146" s="65">
        <v>337</v>
      </c>
      <c r="O146" s="65">
        <v>90</v>
      </c>
      <c r="P146" s="65">
        <v>22</v>
      </c>
      <c r="Q146" s="65"/>
      <c r="R146" s="989"/>
      <c r="S146" s="990"/>
      <c r="T146" s="990"/>
      <c r="U146" s="991"/>
      <c r="V146" s="65" t="s">
        <v>1101</v>
      </c>
      <c r="W146" s="65"/>
      <c r="X146" s="65"/>
      <c r="Y146" s="65"/>
    </row>
    <row r="147" spans="1:25" ht="126">
      <c r="A147" s="210" t="s">
        <v>1783</v>
      </c>
      <c r="B147" s="118" t="s">
        <v>118</v>
      </c>
      <c r="C147" s="118" t="s">
        <v>118</v>
      </c>
      <c r="D147" s="118" t="s">
        <v>118</v>
      </c>
      <c r="E147" s="118" t="s">
        <v>118</v>
      </c>
      <c r="F147" s="118" t="s">
        <v>118</v>
      </c>
      <c r="G147" s="118" t="s">
        <v>118</v>
      </c>
      <c r="H147" s="118" t="s">
        <v>118</v>
      </c>
      <c r="I147" s="118" t="s">
        <v>118</v>
      </c>
      <c r="J147" s="118" t="s">
        <v>118</v>
      </c>
      <c r="K147" s="118" t="s">
        <v>118</v>
      </c>
      <c r="L147" s="118" t="s">
        <v>118</v>
      </c>
      <c r="M147" s="118" t="s">
        <v>118</v>
      </c>
      <c r="N147" s="118">
        <v>66</v>
      </c>
      <c r="O147" s="118">
        <v>80</v>
      </c>
      <c r="P147" s="118" t="s">
        <v>118</v>
      </c>
      <c r="Q147" s="118" t="s">
        <v>118</v>
      </c>
      <c r="R147" s="118" t="s">
        <v>118</v>
      </c>
      <c r="S147" s="118" t="s">
        <v>118</v>
      </c>
      <c r="T147" s="118" t="s">
        <v>118</v>
      </c>
      <c r="U147" s="118" t="s">
        <v>118</v>
      </c>
      <c r="V147" s="118" t="s">
        <v>118</v>
      </c>
      <c r="W147" s="118" t="s">
        <v>118</v>
      </c>
      <c r="X147" s="118" t="s">
        <v>118</v>
      </c>
      <c r="Y147" s="118" t="s">
        <v>118</v>
      </c>
    </row>
    <row r="148" spans="1:25" ht="141.75">
      <c r="A148" s="200" t="s">
        <v>1784</v>
      </c>
      <c r="B148" s="200" t="s">
        <v>1785</v>
      </c>
      <c r="C148" s="200">
        <v>31</v>
      </c>
      <c r="D148" s="200" t="s">
        <v>1786</v>
      </c>
      <c r="E148" s="658" t="s">
        <v>1787</v>
      </c>
      <c r="F148" s="200">
        <v>2016</v>
      </c>
      <c r="G148" s="200" t="s">
        <v>1788</v>
      </c>
      <c r="H148" s="200" t="s">
        <v>1789</v>
      </c>
      <c r="I148" s="200">
        <v>2021</v>
      </c>
      <c r="J148" s="200" t="s">
        <v>1790</v>
      </c>
      <c r="K148" s="200"/>
      <c r="L148" s="200"/>
      <c r="M148" s="200"/>
      <c r="N148" s="200">
        <v>131</v>
      </c>
      <c r="O148" s="200">
        <v>137</v>
      </c>
      <c r="P148" s="200">
        <v>71</v>
      </c>
      <c r="Q148" s="200"/>
      <c r="R148" s="553" t="s">
        <v>1791</v>
      </c>
      <c r="S148" s="553" t="s">
        <v>1792</v>
      </c>
      <c r="T148" s="553" t="s">
        <v>1793</v>
      </c>
      <c r="U148" s="200"/>
      <c r="V148" s="635" t="s">
        <v>1697</v>
      </c>
      <c r="W148" s="200"/>
      <c r="X148" s="200"/>
      <c r="Y148" s="200"/>
    </row>
    <row r="149" spans="1:25" ht="141.75">
      <c r="A149" s="210" t="s">
        <v>1794</v>
      </c>
      <c r="B149" s="118" t="s">
        <v>1795</v>
      </c>
      <c r="C149" s="118">
        <v>31</v>
      </c>
      <c r="D149" s="118" t="s">
        <v>1092</v>
      </c>
      <c r="E149" s="210" t="s">
        <v>1796</v>
      </c>
      <c r="F149" s="118">
        <v>2014</v>
      </c>
      <c r="G149" s="210" t="s">
        <v>1797</v>
      </c>
      <c r="H149" s="118">
        <v>6</v>
      </c>
      <c r="I149" s="118">
        <v>2018</v>
      </c>
      <c r="J149" s="210" t="s">
        <v>1798</v>
      </c>
      <c r="K149" s="630">
        <v>43189</v>
      </c>
      <c r="L149" s="118">
        <v>2</v>
      </c>
      <c r="M149" s="118" t="s">
        <v>118</v>
      </c>
      <c r="N149" s="118" t="s">
        <v>118</v>
      </c>
      <c r="O149" s="118">
        <v>118</v>
      </c>
      <c r="P149" s="118" t="s">
        <v>118</v>
      </c>
      <c r="Q149" s="118" t="s">
        <v>118</v>
      </c>
      <c r="R149" s="210" t="s">
        <v>1333</v>
      </c>
      <c r="S149" s="210" t="s">
        <v>1799</v>
      </c>
      <c r="T149" s="118" t="s">
        <v>118</v>
      </c>
      <c r="U149" s="118" t="s">
        <v>118</v>
      </c>
      <c r="V149" s="118" t="s">
        <v>1101</v>
      </c>
      <c r="W149" s="118" t="s">
        <v>118</v>
      </c>
      <c r="X149" s="118" t="s">
        <v>118</v>
      </c>
      <c r="Y149" s="118" t="s">
        <v>118</v>
      </c>
    </row>
    <row r="150" spans="1:25" ht="47.25">
      <c r="A150" s="703" t="s">
        <v>1800</v>
      </c>
      <c r="B150" s="200" t="s">
        <v>1801</v>
      </c>
      <c r="C150" s="200">
        <v>48</v>
      </c>
      <c r="D150" s="200" t="s">
        <v>1092</v>
      </c>
      <c r="E150" s="200" t="s">
        <v>1134</v>
      </c>
      <c r="F150" s="200">
        <v>1997</v>
      </c>
      <c r="G150" s="200" t="s">
        <v>1802</v>
      </c>
      <c r="H150" s="200">
        <v>24</v>
      </c>
      <c r="I150" s="200">
        <v>2016</v>
      </c>
      <c r="J150" s="200" t="s">
        <v>1803</v>
      </c>
      <c r="K150" s="200">
        <v>2016</v>
      </c>
      <c r="L150" s="200" t="s">
        <v>1571</v>
      </c>
      <c r="M150" s="200" t="s">
        <v>118</v>
      </c>
      <c r="N150" s="200" t="s">
        <v>118</v>
      </c>
      <c r="O150" s="200" t="s">
        <v>118</v>
      </c>
      <c r="P150" s="200" t="s">
        <v>118</v>
      </c>
      <c r="Q150" s="200" t="s">
        <v>118</v>
      </c>
      <c r="R150" s="200" t="s">
        <v>118</v>
      </c>
      <c r="S150" s="200" t="s">
        <v>118</v>
      </c>
      <c r="T150" s="200" t="s">
        <v>118</v>
      </c>
      <c r="U150" s="200" t="s">
        <v>118</v>
      </c>
      <c r="V150" s="200" t="s">
        <v>1101</v>
      </c>
      <c r="W150" s="200" t="s">
        <v>118</v>
      </c>
      <c r="X150" s="200" t="s">
        <v>1101</v>
      </c>
      <c r="Y150" s="200" t="s">
        <v>118</v>
      </c>
    </row>
    <row r="151" spans="1:25" ht="126">
      <c r="A151" s="705"/>
      <c r="B151" s="200" t="s">
        <v>1804</v>
      </c>
      <c r="C151" s="200">
        <v>31</v>
      </c>
      <c r="D151" s="200" t="s">
        <v>1092</v>
      </c>
      <c r="E151" s="200" t="s">
        <v>1805</v>
      </c>
      <c r="F151" s="200">
        <v>2011</v>
      </c>
      <c r="G151" s="200" t="s">
        <v>1806</v>
      </c>
      <c r="H151" s="200">
        <v>9</v>
      </c>
      <c r="I151" s="200">
        <v>2019</v>
      </c>
      <c r="J151" s="200" t="s">
        <v>1657</v>
      </c>
      <c r="K151" s="200">
        <v>2016</v>
      </c>
      <c r="L151" s="200" t="s">
        <v>1807</v>
      </c>
      <c r="M151" s="200" t="s">
        <v>118</v>
      </c>
      <c r="N151" s="214">
        <v>143</v>
      </c>
      <c r="O151" s="214">
        <v>148</v>
      </c>
      <c r="P151" s="214">
        <v>88</v>
      </c>
      <c r="Q151" s="200" t="s">
        <v>118</v>
      </c>
      <c r="R151" s="200">
        <v>2</v>
      </c>
      <c r="S151" s="200">
        <v>2</v>
      </c>
      <c r="T151" s="200">
        <v>2</v>
      </c>
      <c r="U151" s="200" t="s">
        <v>118</v>
      </c>
      <c r="V151" s="200" t="s">
        <v>1101</v>
      </c>
      <c r="W151" s="200" t="s">
        <v>1101</v>
      </c>
      <c r="X151" s="200" t="s">
        <v>1101</v>
      </c>
      <c r="Y151" s="200" t="s">
        <v>118</v>
      </c>
    </row>
    <row r="152" spans="1:25" ht="126">
      <c r="A152" s="200" t="s">
        <v>1808</v>
      </c>
      <c r="B152" s="200" t="s">
        <v>1809</v>
      </c>
      <c r="C152" s="65">
        <v>30</v>
      </c>
      <c r="D152" s="200" t="s">
        <v>1666</v>
      </c>
      <c r="E152" s="200" t="s">
        <v>1796</v>
      </c>
      <c r="F152" s="65">
        <v>2013</v>
      </c>
      <c r="G152" s="200" t="s">
        <v>1810</v>
      </c>
      <c r="H152" s="200" t="s">
        <v>1811</v>
      </c>
      <c r="I152" s="65" t="s">
        <v>118</v>
      </c>
      <c r="J152" s="65" t="s">
        <v>118</v>
      </c>
      <c r="K152" s="65" t="s">
        <v>118</v>
      </c>
      <c r="L152" s="200" t="s">
        <v>1494</v>
      </c>
      <c r="M152" s="65"/>
      <c r="N152" s="65">
        <v>40</v>
      </c>
      <c r="O152" s="65">
        <v>68</v>
      </c>
      <c r="P152" s="65">
        <v>0</v>
      </c>
      <c r="Q152" s="65">
        <v>0</v>
      </c>
      <c r="R152" s="200" t="s">
        <v>1812</v>
      </c>
      <c r="S152" s="200" t="s">
        <v>1812</v>
      </c>
      <c r="T152" s="65" t="s">
        <v>118</v>
      </c>
      <c r="U152" s="65" t="s">
        <v>118</v>
      </c>
      <c r="V152" s="65" t="s">
        <v>1034</v>
      </c>
      <c r="W152" s="65" t="s">
        <v>1034</v>
      </c>
      <c r="X152" s="65" t="s">
        <v>1034</v>
      </c>
      <c r="Y152" s="65" t="s">
        <v>1034</v>
      </c>
    </row>
    <row r="153" spans="1:25" ht="110.25">
      <c r="A153" s="200" t="s">
        <v>1813</v>
      </c>
      <c r="B153" s="65">
        <v>0</v>
      </c>
      <c r="C153" s="65">
        <v>0</v>
      </c>
      <c r="D153" s="65">
        <v>0</v>
      </c>
      <c r="E153" s="65">
        <v>0</v>
      </c>
      <c r="F153" s="65">
        <v>0</v>
      </c>
      <c r="G153" s="65">
        <v>0</v>
      </c>
      <c r="H153" s="65">
        <v>0</v>
      </c>
      <c r="I153" s="65">
        <v>0</v>
      </c>
      <c r="J153" s="65">
        <v>0</v>
      </c>
      <c r="K153" s="65">
        <v>0</v>
      </c>
      <c r="L153" s="65">
        <v>0</v>
      </c>
      <c r="M153" s="65">
        <v>0</v>
      </c>
      <c r="N153" s="65">
        <v>0</v>
      </c>
      <c r="O153" s="65">
        <v>0</v>
      </c>
      <c r="P153" s="65">
        <v>0</v>
      </c>
      <c r="Q153" s="65">
        <v>0</v>
      </c>
      <c r="R153" s="65">
        <v>0</v>
      </c>
      <c r="S153" s="65">
        <v>0</v>
      </c>
      <c r="T153" s="65">
        <v>0</v>
      </c>
      <c r="U153" s="65">
        <v>0</v>
      </c>
      <c r="V153" s="65">
        <v>0</v>
      </c>
      <c r="W153" s="65">
        <v>0</v>
      </c>
      <c r="X153" s="65">
        <v>0</v>
      </c>
      <c r="Y153" s="65">
        <v>0</v>
      </c>
    </row>
    <row r="154" spans="1:25" ht="110.25">
      <c r="A154" s="656" t="s">
        <v>1814</v>
      </c>
      <c r="B154" s="65" t="s">
        <v>1815</v>
      </c>
      <c r="C154" s="65"/>
      <c r="D154" s="65"/>
      <c r="E154" s="65"/>
      <c r="F154" s="65"/>
      <c r="G154" s="65"/>
      <c r="H154" s="65"/>
      <c r="I154" s="65"/>
      <c r="J154" s="65"/>
      <c r="K154" s="65"/>
      <c r="L154" s="65"/>
      <c r="M154" s="65"/>
      <c r="N154" s="65"/>
      <c r="O154" s="65"/>
      <c r="P154" s="65"/>
      <c r="Q154" s="65"/>
      <c r="R154" s="65"/>
      <c r="S154" s="65"/>
      <c r="T154" s="65"/>
      <c r="U154" s="65"/>
      <c r="V154" s="65"/>
      <c r="W154" s="65"/>
      <c r="X154" s="65"/>
      <c r="Y154" s="65"/>
    </row>
    <row r="155" spans="1:25" ht="39" customHeight="1">
      <c r="A155" s="972" t="s">
        <v>200</v>
      </c>
      <c r="B155" s="973"/>
      <c r="C155" s="973"/>
      <c r="D155" s="973"/>
      <c r="E155" s="973"/>
      <c r="F155" s="973"/>
      <c r="G155" s="973"/>
      <c r="H155" s="973"/>
      <c r="I155" s="973"/>
      <c r="J155" s="973"/>
      <c r="K155" s="973"/>
      <c r="L155" s="973"/>
      <c r="M155" s="973"/>
      <c r="N155" s="973"/>
      <c r="O155" s="973"/>
      <c r="P155" s="973"/>
      <c r="Q155" s="973"/>
      <c r="R155" s="973"/>
      <c r="S155" s="973"/>
      <c r="T155" s="973"/>
      <c r="U155" s="973"/>
      <c r="V155" s="973"/>
      <c r="W155" s="973"/>
      <c r="X155" s="973"/>
      <c r="Y155" s="974"/>
    </row>
    <row r="156" spans="1:25" ht="126">
      <c r="A156" s="717" t="s">
        <v>201</v>
      </c>
      <c r="B156" s="210" t="s">
        <v>1816</v>
      </c>
      <c r="C156" s="210">
        <v>62</v>
      </c>
      <c r="D156" s="210" t="s">
        <v>1117</v>
      </c>
      <c r="E156" s="210" t="s">
        <v>1817</v>
      </c>
      <c r="F156" s="661">
        <v>1980</v>
      </c>
      <c r="G156" s="659" t="s">
        <v>1818</v>
      </c>
      <c r="H156" s="661">
        <v>32</v>
      </c>
      <c r="I156" s="661">
        <v>2020</v>
      </c>
      <c r="J156" s="661" t="s">
        <v>1819</v>
      </c>
      <c r="K156" s="661">
        <v>2016</v>
      </c>
      <c r="L156" s="661" t="s">
        <v>1323</v>
      </c>
      <c r="M156" s="210" t="s">
        <v>1564</v>
      </c>
      <c r="N156" s="210">
        <v>351</v>
      </c>
      <c r="O156" s="210">
        <v>184</v>
      </c>
      <c r="P156" s="210">
        <v>368</v>
      </c>
      <c r="Q156" s="210">
        <v>0</v>
      </c>
      <c r="R156" s="210" t="s">
        <v>1333</v>
      </c>
      <c r="S156" s="210" t="s">
        <v>1039</v>
      </c>
      <c r="T156" s="210" t="s">
        <v>1820</v>
      </c>
      <c r="U156" s="210" t="s">
        <v>1034</v>
      </c>
      <c r="V156" s="210" t="s">
        <v>421</v>
      </c>
      <c r="W156" s="210" t="s">
        <v>1034</v>
      </c>
      <c r="X156" s="210" t="s">
        <v>1034</v>
      </c>
      <c r="Y156" s="210" t="s">
        <v>1821</v>
      </c>
    </row>
    <row r="157" spans="1:25" ht="173.25">
      <c r="A157" s="718"/>
      <c r="B157" s="210" t="s">
        <v>1822</v>
      </c>
      <c r="C157" s="210">
        <v>51</v>
      </c>
      <c r="D157" s="210" t="s">
        <v>1117</v>
      </c>
      <c r="E157" s="210" t="s">
        <v>1823</v>
      </c>
      <c r="F157" s="661" t="s">
        <v>1824</v>
      </c>
      <c r="G157" s="661" t="s">
        <v>1825</v>
      </c>
      <c r="H157" s="661">
        <v>27</v>
      </c>
      <c r="I157" s="661">
        <v>2020</v>
      </c>
      <c r="J157" s="661" t="s">
        <v>1753</v>
      </c>
      <c r="K157" s="661">
        <v>2016</v>
      </c>
      <c r="L157" s="661" t="s">
        <v>1323</v>
      </c>
      <c r="M157" s="210" t="s">
        <v>1034</v>
      </c>
      <c r="N157" s="210">
        <v>0</v>
      </c>
      <c r="O157" s="210">
        <v>105</v>
      </c>
      <c r="P157" s="210">
        <v>92</v>
      </c>
      <c r="Q157" s="210">
        <v>208</v>
      </c>
      <c r="R157" s="210" t="s">
        <v>1034</v>
      </c>
      <c r="S157" s="210" t="s">
        <v>1826</v>
      </c>
      <c r="T157" s="210" t="s">
        <v>1827</v>
      </c>
      <c r="U157" s="210" t="s">
        <v>1828</v>
      </c>
      <c r="V157" s="210" t="s">
        <v>1034</v>
      </c>
      <c r="W157" s="210" t="s">
        <v>1034</v>
      </c>
      <c r="X157" s="210" t="s">
        <v>1034</v>
      </c>
      <c r="Y157" s="210" t="s">
        <v>1034</v>
      </c>
    </row>
    <row r="158" spans="1:25" ht="157.5">
      <c r="A158" s="719"/>
      <c r="B158" s="210" t="s">
        <v>1829</v>
      </c>
      <c r="C158" s="210">
        <v>38</v>
      </c>
      <c r="D158" s="210" t="s">
        <v>1117</v>
      </c>
      <c r="E158" s="210" t="s">
        <v>1830</v>
      </c>
      <c r="F158" s="661">
        <v>2003</v>
      </c>
      <c r="G158" s="659" t="s">
        <v>1831</v>
      </c>
      <c r="H158" s="661">
        <v>18</v>
      </c>
      <c r="I158" s="661">
        <v>2018</v>
      </c>
      <c r="J158" s="661" t="s">
        <v>1299</v>
      </c>
      <c r="K158" s="661">
        <v>2016</v>
      </c>
      <c r="L158" s="661" t="s">
        <v>1323</v>
      </c>
      <c r="M158" s="210" t="s">
        <v>1564</v>
      </c>
      <c r="N158" s="210">
        <v>109</v>
      </c>
      <c r="O158" s="210">
        <v>0</v>
      </c>
      <c r="P158" s="210">
        <v>34</v>
      </c>
      <c r="Q158" s="210">
        <v>0</v>
      </c>
      <c r="R158" s="210" t="s">
        <v>1832</v>
      </c>
      <c r="S158" s="210" t="s">
        <v>1034</v>
      </c>
      <c r="T158" s="210" t="s">
        <v>1833</v>
      </c>
      <c r="U158" s="210" t="s">
        <v>1034</v>
      </c>
      <c r="V158" s="210" t="s">
        <v>421</v>
      </c>
      <c r="W158" s="210" t="s">
        <v>1034</v>
      </c>
      <c r="X158" s="210" t="s">
        <v>1034</v>
      </c>
      <c r="Y158" s="210" t="s">
        <v>1034</v>
      </c>
    </row>
    <row r="159" spans="1:25" ht="409.5">
      <c r="A159" s="210" t="s">
        <v>900</v>
      </c>
      <c r="B159" s="210" t="s">
        <v>1834</v>
      </c>
      <c r="C159" s="210">
        <v>41</v>
      </c>
      <c r="D159" s="210" t="s">
        <v>1117</v>
      </c>
      <c r="E159" s="210" t="s">
        <v>1835</v>
      </c>
      <c r="F159" s="210">
        <v>2001</v>
      </c>
      <c r="G159" s="210" t="s">
        <v>1747</v>
      </c>
      <c r="H159" s="210" t="s">
        <v>1836</v>
      </c>
      <c r="I159" s="210">
        <v>2018</v>
      </c>
      <c r="J159" s="210" t="s">
        <v>1837</v>
      </c>
      <c r="K159" s="662">
        <v>42459</v>
      </c>
      <c r="L159" s="210" t="s">
        <v>1838</v>
      </c>
      <c r="M159" s="210"/>
      <c r="N159" s="210">
        <v>464</v>
      </c>
      <c r="O159" s="210">
        <v>366.59</v>
      </c>
      <c r="P159" s="210">
        <v>249.41</v>
      </c>
      <c r="Q159" s="210"/>
      <c r="R159" s="210" t="s">
        <v>1839</v>
      </c>
      <c r="S159" s="210" t="s">
        <v>1840</v>
      </c>
      <c r="T159" s="210" t="s">
        <v>1841</v>
      </c>
      <c r="U159" s="210"/>
      <c r="V159" s="210" t="s">
        <v>421</v>
      </c>
      <c r="W159" s="210" t="s">
        <v>1842</v>
      </c>
      <c r="X159" s="210" t="s">
        <v>1034</v>
      </c>
      <c r="Y159" s="210" t="s">
        <v>1114</v>
      </c>
    </row>
    <row r="160" spans="1:25" ht="173.25">
      <c r="A160" s="717" t="s">
        <v>204</v>
      </c>
      <c r="B160" s="210" t="s">
        <v>1843</v>
      </c>
      <c r="C160" s="118">
        <v>72</v>
      </c>
      <c r="D160" s="118" t="s">
        <v>1117</v>
      </c>
      <c r="E160" s="210" t="s">
        <v>1844</v>
      </c>
      <c r="F160" s="210">
        <v>1969</v>
      </c>
      <c r="G160" s="210" t="s">
        <v>1845</v>
      </c>
      <c r="H160" s="118">
        <v>51</v>
      </c>
      <c r="I160" s="118">
        <v>2017</v>
      </c>
      <c r="J160" s="210" t="s">
        <v>1554</v>
      </c>
      <c r="K160" s="118"/>
      <c r="L160" s="118" t="s">
        <v>1123</v>
      </c>
      <c r="M160" s="210" t="s">
        <v>1324</v>
      </c>
      <c r="N160" s="118">
        <v>122</v>
      </c>
      <c r="O160" s="118"/>
      <c r="P160" s="118"/>
      <c r="Q160" s="118"/>
      <c r="R160" s="210" t="s">
        <v>1846</v>
      </c>
      <c r="S160" s="210" t="s">
        <v>1847</v>
      </c>
      <c r="T160" s="118"/>
      <c r="U160" s="118"/>
      <c r="V160" s="118" t="s">
        <v>30</v>
      </c>
      <c r="W160" s="118" t="s">
        <v>1848</v>
      </c>
      <c r="X160" s="118"/>
      <c r="Y160" s="118"/>
    </row>
    <row r="161" spans="1:25" ht="173.25">
      <c r="A161" s="719"/>
      <c r="B161" s="210" t="s">
        <v>1849</v>
      </c>
      <c r="C161" s="118">
        <v>32</v>
      </c>
      <c r="D161" s="118" t="s">
        <v>1117</v>
      </c>
      <c r="E161" s="210" t="s">
        <v>1850</v>
      </c>
      <c r="F161" s="210">
        <v>2009</v>
      </c>
      <c r="G161" s="210" t="s">
        <v>1851</v>
      </c>
      <c r="H161" s="118">
        <v>1</v>
      </c>
      <c r="I161" s="118">
        <v>2019</v>
      </c>
      <c r="J161" s="210" t="s">
        <v>1852</v>
      </c>
      <c r="K161" s="118"/>
      <c r="L161" s="210" t="s">
        <v>1494</v>
      </c>
      <c r="M161" s="118"/>
      <c r="N161" s="118">
        <v>122</v>
      </c>
      <c r="O161" s="118">
        <v>86</v>
      </c>
      <c r="P161" s="118"/>
      <c r="Q161" s="118"/>
      <c r="R161" s="210" t="s">
        <v>1846</v>
      </c>
      <c r="S161" s="210" t="s">
        <v>1847</v>
      </c>
      <c r="T161" s="118"/>
      <c r="U161" s="118"/>
      <c r="V161" s="118" t="s">
        <v>30</v>
      </c>
      <c r="W161" s="118" t="s">
        <v>1848</v>
      </c>
      <c r="X161" s="118"/>
      <c r="Y161" s="118"/>
    </row>
    <row r="162" spans="1:25" ht="47.25">
      <c r="A162" s="717" t="s">
        <v>205</v>
      </c>
      <c r="B162" s="225" t="s">
        <v>1853</v>
      </c>
      <c r="C162" s="118">
        <v>36</v>
      </c>
      <c r="D162" s="118" t="s">
        <v>1117</v>
      </c>
      <c r="E162" s="210" t="s">
        <v>1854</v>
      </c>
      <c r="F162" s="118">
        <v>2008</v>
      </c>
      <c r="G162" s="118" t="s">
        <v>1855</v>
      </c>
      <c r="H162" s="118">
        <v>3</v>
      </c>
      <c r="I162" s="118" t="s">
        <v>118</v>
      </c>
      <c r="J162" s="210" t="s">
        <v>118</v>
      </c>
      <c r="K162" s="630">
        <v>43917</v>
      </c>
      <c r="L162" s="118" t="s">
        <v>1807</v>
      </c>
      <c r="M162" s="118" t="s">
        <v>118</v>
      </c>
      <c r="N162" s="118">
        <v>144</v>
      </c>
      <c r="O162" s="118">
        <v>429</v>
      </c>
      <c r="P162" s="118">
        <v>76</v>
      </c>
      <c r="Q162" s="118" t="s">
        <v>118</v>
      </c>
      <c r="R162" s="118" t="s">
        <v>1101</v>
      </c>
      <c r="S162" s="118" t="s">
        <v>1101</v>
      </c>
      <c r="T162" s="118" t="s">
        <v>1101</v>
      </c>
      <c r="U162" s="118" t="s">
        <v>1101</v>
      </c>
      <c r="V162" s="118" t="s">
        <v>118</v>
      </c>
      <c r="W162" s="118" t="s">
        <v>118</v>
      </c>
      <c r="X162" s="118" t="s">
        <v>118</v>
      </c>
      <c r="Y162" s="118" t="s">
        <v>118</v>
      </c>
    </row>
    <row r="163" spans="1:25" ht="63">
      <c r="A163" s="719"/>
      <c r="B163" s="210" t="s">
        <v>1856</v>
      </c>
      <c r="C163" s="118">
        <v>46</v>
      </c>
      <c r="D163" s="118" t="s">
        <v>1117</v>
      </c>
      <c r="E163" s="210" t="s">
        <v>1857</v>
      </c>
      <c r="F163" s="118">
        <v>1996</v>
      </c>
      <c r="G163" s="210" t="s">
        <v>1858</v>
      </c>
      <c r="H163" s="118">
        <v>5.7</v>
      </c>
      <c r="I163" s="118">
        <v>2017</v>
      </c>
      <c r="J163" s="210" t="s">
        <v>1554</v>
      </c>
      <c r="K163" s="630">
        <v>43189</v>
      </c>
      <c r="L163" s="118" t="s">
        <v>1807</v>
      </c>
      <c r="M163" s="118" t="s">
        <v>118</v>
      </c>
      <c r="N163" s="118">
        <v>270</v>
      </c>
      <c r="O163" s="118">
        <v>64</v>
      </c>
      <c r="P163" s="118">
        <v>52</v>
      </c>
      <c r="Q163" s="118" t="s">
        <v>118</v>
      </c>
      <c r="R163" s="118" t="s">
        <v>1101</v>
      </c>
      <c r="S163" s="118" t="s">
        <v>1101</v>
      </c>
      <c r="T163" s="118" t="s">
        <v>1101</v>
      </c>
      <c r="U163" s="118" t="s">
        <v>1101</v>
      </c>
      <c r="V163" s="118" t="s">
        <v>118</v>
      </c>
      <c r="W163" s="118" t="s">
        <v>118</v>
      </c>
      <c r="X163" s="118" t="s">
        <v>118</v>
      </c>
      <c r="Y163" s="118" t="s">
        <v>118</v>
      </c>
    </row>
    <row r="164" spans="1:25" ht="94.5">
      <c r="A164" s="210" t="s">
        <v>1859</v>
      </c>
      <c r="B164" s="210" t="s">
        <v>1860</v>
      </c>
      <c r="C164" s="210">
        <v>36</v>
      </c>
      <c r="D164" s="210" t="s">
        <v>1117</v>
      </c>
      <c r="E164" s="210" t="s">
        <v>1861</v>
      </c>
      <c r="F164" s="210">
        <v>2008</v>
      </c>
      <c r="G164" s="210" t="s">
        <v>1862</v>
      </c>
      <c r="H164" s="210">
        <v>15</v>
      </c>
      <c r="I164" s="210">
        <v>2018</v>
      </c>
      <c r="J164" s="210" t="s">
        <v>1074</v>
      </c>
      <c r="K164" s="662">
        <v>43552</v>
      </c>
      <c r="L164" s="210" t="s">
        <v>1863</v>
      </c>
      <c r="M164" s="210" t="s">
        <v>1034</v>
      </c>
      <c r="N164" s="210">
        <v>511.51</v>
      </c>
      <c r="O164" s="210">
        <v>489.72</v>
      </c>
      <c r="P164" s="210">
        <v>0</v>
      </c>
      <c r="Q164" s="210">
        <v>0</v>
      </c>
      <c r="R164" s="210"/>
      <c r="S164" s="210"/>
      <c r="T164" s="210"/>
      <c r="U164" s="210"/>
      <c r="V164" s="210" t="s">
        <v>34</v>
      </c>
      <c r="W164" s="210" t="s">
        <v>1864</v>
      </c>
      <c r="X164" s="210" t="s">
        <v>1864</v>
      </c>
      <c r="Y164" s="210" t="s">
        <v>1034</v>
      </c>
    </row>
    <row r="165" spans="1:25" ht="110.25">
      <c r="A165" s="717" t="s">
        <v>208</v>
      </c>
      <c r="B165" s="717" t="s">
        <v>1865</v>
      </c>
      <c r="C165" s="717" t="s">
        <v>1866</v>
      </c>
      <c r="D165" s="717" t="s">
        <v>1345</v>
      </c>
      <c r="E165" s="717" t="s">
        <v>1693</v>
      </c>
      <c r="F165" s="717">
        <v>2001</v>
      </c>
      <c r="G165" s="717" t="s">
        <v>1867</v>
      </c>
      <c r="H165" s="717" t="s">
        <v>1083</v>
      </c>
      <c r="I165" s="210">
        <v>2016</v>
      </c>
      <c r="J165" s="210" t="s">
        <v>1868</v>
      </c>
      <c r="K165" s="717">
        <v>2016</v>
      </c>
      <c r="L165" s="717" t="s">
        <v>1869</v>
      </c>
      <c r="M165" s="717"/>
      <c r="N165" s="717">
        <v>281</v>
      </c>
      <c r="O165" s="717"/>
      <c r="P165" s="717"/>
      <c r="Q165" s="717"/>
      <c r="R165" s="717" t="s">
        <v>1870</v>
      </c>
      <c r="S165" s="717"/>
      <c r="T165" s="717"/>
      <c r="U165" s="717"/>
      <c r="V165" s="984" t="s">
        <v>30</v>
      </c>
      <c r="W165" s="717"/>
      <c r="X165" s="717"/>
      <c r="Y165" s="717"/>
    </row>
    <row r="166" spans="1:25" ht="126">
      <c r="A166" s="718"/>
      <c r="B166" s="718"/>
      <c r="C166" s="718"/>
      <c r="D166" s="718"/>
      <c r="E166" s="718"/>
      <c r="F166" s="718"/>
      <c r="G166" s="718"/>
      <c r="H166" s="960"/>
      <c r="I166" s="118">
        <v>2017</v>
      </c>
      <c r="J166" s="210" t="s">
        <v>1657</v>
      </c>
      <c r="K166" s="718"/>
      <c r="L166" s="718"/>
      <c r="M166" s="718"/>
      <c r="N166" s="718"/>
      <c r="O166" s="718"/>
      <c r="P166" s="718"/>
      <c r="Q166" s="718"/>
      <c r="R166" s="718"/>
      <c r="S166" s="718"/>
      <c r="T166" s="718"/>
      <c r="U166" s="718"/>
      <c r="V166" s="985"/>
      <c r="W166" s="718"/>
      <c r="X166" s="718"/>
      <c r="Y166" s="718"/>
    </row>
    <row r="167" spans="1:25" ht="110.25">
      <c r="A167" s="718"/>
      <c r="B167" s="719"/>
      <c r="C167" s="719"/>
      <c r="D167" s="719"/>
      <c r="E167" s="719"/>
      <c r="F167" s="719"/>
      <c r="G167" s="719"/>
      <c r="H167" s="961"/>
      <c r="I167" s="118">
        <v>2018</v>
      </c>
      <c r="J167" s="210" t="s">
        <v>1871</v>
      </c>
      <c r="K167" s="719"/>
      <c r="L167" s="719"/>
      <c r="M167" s="719"/>
      <c r="N167" s="719"/>
      <c r="O167" s="719"/>
      <c r="P167" s="719"/>
      <c r="Q167" s="719"/>
      <c r="R167" s="719"/>
      <c r="S167" s="719"/>
      <c r="T167" s="719"/>
      <c r="U167" s="719"/>
      <c r="V167" s="986"/>
      <c r="W167" s="719"/>
      <c r="X167" s="719"/>
      <c r="Y167" s="719"/>
    </row>
    <row r="168" spans="1:25" ht="110.25">
      <c r="A168" s="718"/>
      <c r="B168" s="717" t="s">
        <v>1872</v>
      </c>
      <c r="C168" s="982" t="s">
        <v>1873</v>
      </c>
      <c r="D168" s="982" t="s">
        <v>1345</v>
      </c>
      <c r="E168" s="717" t="s">
        <v>1134</v>
      </c>
      <c r="F168" s="982">
        <v>1992</v>
      </c>
      <c r="G168" s="717" t="s">
        <v>1874</v>
      </c>
      <c r="H168" s="982" t="s">
        <v>1875</v>
      </c>
      <c r="I168" s="982">
        <v>2017</v>
      </c>
      <c r="J168" s="210" t="s">
        <v>1876</v>
      </c>
      <c r="K168" s="982">
        <v>2018</v>
      </c>
      <c r="L168" s="982" t="s">
        <v>1869</v>
      </c>
      <c r="M168" s="982"/>
      <c r="N168" s="982">
        <v>41.2</v>
      </c>
      <c r="O168" s="982">
        <v>137</v>
      </c>
      <c r="P168" s="982"/>
      <c r="Q168" s="982"/>
      <c r="R168" s="717"/>
      <c r="S168" s="717" t="s">
        <v>1877</v>
      </c>
      <c r="T168" s="982"/>
      <c r="U168" s="982"/>
      <c r="V168" s="982"/>
      <c r="W168" s="982"/>
      <c r="X168" s="982"/>
      <c r="Y168" s="982"/>
    </row>
    <row r="169" spans="1:25" ht="110.25">
      <c r="A169" s="719"/>
      <c r="B169" s="719"/>
      <c r="C169" s="983"/>
      <c r="D169" s="983"/>
      <c r="E169" s="719"/>
      <c r="F169" s="983"/>
      <c r="G169" s="719"/>
      <c r="H169" s="983"/>
      <c r="I169" s="983"/>
      <c r="J169" s="210" t="s">
        <v>1871</v>
      </c>
      <c r="K169" s="983"/>
      <c r="L169" s="983"/>
      <c r="M169" s="983"/>
      <c r="N169" s="983"/>
      <c r="O169" s="983"/>
      <c r="P169" s="983"/>
      <c r="Q169" s="983"/>
      <c r="R169" s="719"/>
      <c r="S169" s="719"/>
      <c r="T169" s="983"/>
      <c r="U169" s="983"/>
      <c r="V169" s="983"/>
      <c r="W169" s="983"/>
      <c r="X169" s="983"/>
      <c r="Y169" s="983"/>
    </row>
    <row r="170" spans="1:25" ht="47.25">
      <c r="A170" s="210" t="s">
        <v>209</v>
      </c>
      <c r="B170" s="210" t="s">
        <v>1878</v>
      </c>
      <c r="C170" s="118" t="s">
        <v>1150</v>
      </c>
      <c r="D170" s="118" t="s">
        <v>1117</v>
      </c>
      <c r="E170" s="118" t="s">
        <v>1879</v>
      </c>
      <c r="F170" s="118">
        <v>2005</v>
      </c>
      <c r="G170" s="210" t="s">
        <v>1306</v>
      </c>
      <c r="H170" s="118" t="s">
        <v>1213</v>
      </c>
      <c r="I170" s="118">
        <v>2018</v>
      </c>
      <c r="J170" s="210" t="s">
        <v>1632</v>
      </c>
      <c r="K170" s="660">
        <v>0</v>
      </c>
      <c r="L170" s="118">
        <v>0</v>
      </c>
      <c r="M170" s="118">
        <v>0</v>
      </c>
      <c r="N170" s="118">
        <v>292</v>
      </c>
      <c r="O170" s="118">
        <v>92</v>
      </c>
      <c r="P170" s="118">
        <v>52</v>
      </c>
      <c r="Q170" s="118">
        <v>0</v>
      </c>
      <c r="R170" s="118">
        <v>1</v>
      </c>
      <c r="S170" s="118">
        <v>1</v>
      </c>
      <c r="T170" s="118">
        <v>1</v>
      </c>
      <c r="U170" s="118">
        <v>0</v>
      </c>
      <c r="V170" s="118" t="s">
        <v>421</v>
      </c>
      <c r="W170" s="118">
        <v>0</v>
      </c>
      <c r="X170" s="118">
        <v>0</v>
      </c>
      <c r="Y170" s="118">
        <v>0</v>
      </c>
    </row>
    <row r="171" spans="1:25" ht="60">
      <c r="A171" s="717" t="s">
        <v>275</v>
      </c>
      <c r="B171" s="210" t="s">
        <v>1880</v>
      </c>
      <c r="C171" s="118" t="s">
        <v>1881</v>
      </c>
      <c r="D171" s="118" t="s">
        <v>1117</v>
      </c>
      <c r="E171" s="210" t="s">
        <v>1093</v>
      </c>
      <c r="F171" s="118">
        <v>2005</v>
      </c>
      <c r="G171" s="621" t="s">
        <v>1882</v>
      </c>
      <c r="H171" s="118" t="s">
        <v>1883</v>
      </c>
      <c r="I171" s="118"/>
      <c r="J171" s="118"/>
      <c r="K171" s="118"/>
      <c r="L171" s="118"/>
      <c r="M171" s="118"/>
      <c r="N171" s="118"/>
      <c r="O171" s="118"/>
      <c r="P171" s="118">
        <v>56</v>
      </c>
      <c r="Q171" s="118"/>
      <c r="R171" s="118"/>
      <c r="S171" s="210" t="s">
        <v>1884</v>
      </c>
      <c r="T171" s="118"/>
      <c r="U171" s="118"/>
      <c r="V171" s="118"/>
      <c r="W171" s="118"/>
      <c r="X171" s="118"/>
      <c r="Y171" s="118"/>
    </row>
    <row r="172" spans="1:25" ht="195.75">
      <c r="A172" s="705"/>
      <c r="B172" s="210" t="s">
        <v>1885</v>
      </c>
      <c r="C172" s="118" t="s">
        <v>1886</v>
      </c>
      <c r="D172" s="118" t="s">
        <v>1117</v>
      </c>
      <c r="E172" s="210" t="s">
        <v>1887</v>
      </c>
      <c r="F172" s="210" t="s">
        <v>1888</v>
      </c>
      <c r="G172" s="629" t="s">
        <v>1889</v>
      </c>
      <c r="H172" s="118" t="s">
        <v>1072</v>
      </c>
      <c r="I172" s="118">
        <v>2018</v>
      </c>
      <c r="J172" s="621" t="s">
        <v>1890</v>
      </c>
      <c r="K172" s="118">
        <v>2014</v>
      </c>
      <c r="L172" s="118">
        <v>1</v>
      </c>
      <c r="M172" s="118"/>
      <c r="N172" s="118">
        <v>198</v>
      </c>
      <c r="O172" s="118">
        <v>150</v>
      </c>
      <c r="P172" s="118"/>
      <c r="Q172" s="118"/>
      <c r="R172" s="281" t="s">
        <v>1891</v>
      </c>
      <c r="S172" s="210" t="s">
        <v>1892</v>
      </c>
      <c r="T172" s="118"/>
      <c r="U172" s="118"/>
      <c r="V172" s="118" t="s">
        <v>421</v>
      </c>
      <c r="W172" s="118" t="s">
        <v>421</v>
      </c>
      <c r="X172" s="118"/>
      <c r="Y172" s="118"/>
    </row>
    <row r="173" spans="1:25" ht="409.5">
      <c r="A173" s="979" t="s">
        <v>276</v>
      </c>
      <c r="B173" s="663" t="s">
        <v>1893</v>
      </c>
      <c r="C173" s="663">
        <v>29</v>
      </c>
      <c r="D173" s="663" t="s">
        <v>1117</v>
      </c>
      <c r="E173" s="663" t="s">
        <v>1139</v>
      </c>
      <c r="F173" s="663">
        <v>2016</v>
      </c>
      <c r="G173" s="663" t="s">
        <v>1894</v>
      </c>
      <c r="H173" s="663" t="s">
        <v>1213</v>
      </c>
      <c r="I173" s="663">
        <v>2019</v>
      </c>
      <c r="J173" s="663" t="s">
        <v>1074</v>
      </c>
      <c r="K173" s="664">
        <v>43549</v>
      </c>
      <c r="L173" s="663" t="s">
        <v>1838</v>
      </c>
      <c r="M173" s="663" t="s">
        <v>262</v>
      </c>
      <c r="N173" s="665">
        <v>508.5</v>
      </c>
      <c r="O173" s="665">
        <v>32</v>
      </c>
      <c r="P173" s="665">
        <v>186</v>
      </c>
      <c r="Q173" s="665">
        <v>254</v>
      </c>
      <c r="R173" s="665" t="s">
        <v>1895</v>
      </c>
      <c r="S173" s="665" t="s">
        <v>1896</v>
      </c>
      <c r="T173" s="665" t="s">
        <v>1897</v>
      </c>
      <c r="U173" s="665" t="s">
        <v>1898</v>
      </c>
      <c r="V173" s="665" t="s">
        <v>421</v>
      </c>
      <c r="W173" s="665" t="s">
        <v>1842</v>
      </c>
      <c r="X173" s="665" t="s">
        <v>1034</v>
      </c>
      <c r="Y173" s="665" t="s">
        <v>1114</v>
      </c>
    </row>
    <row r="174" spans="1:25" ht="409.5">
      <c r="A174" s="979"/>
      <c r="B174" s="663" t="s">
        <v>1899</v>
      </c>
      <c r="C174" s="666">
        <v>64</v>
      </c>
      <c r="D174" s="663" t="s">
        <v>1117</v>
      </c>
      <c r="E174" s="665" t="s">
        <v>1900</v>
      </c>
      <c r="F174" s="666">
        <v>1985</v>
      </c>
      <c r="G174" s="667" t="s">
        <v>1901</v>
      </c>
      <c r="H174" s="666" t="s">
        <v>1902</v>
      </c>
      <c r="I174" s="663">
        <v>2019</v>
      </c>
      <c r="J174" s="663" t="s">
        <v>1074</v>
      </c>
      <c r="K174" s="668">
        <v>42821</v>
      </c>
      <c r="L174" s="663" t="s">
        <v>1703</v>
      </c>
      <c r="M174" s="666" t="s">
        <v>262</v>
      </c>
      <c r="N174" s="666" t="s">
        <v>262</v>
      </c>
      <c r="O174" s="666">
        <v>323</v>
      </c>
      <c r="P174" s="666">
        <v>165</v>
      </c>
      <c r="Q174" s="666" t="s">
        <v>118</v>
      </c>
      <c r="R174" s="665"/>
      <c r="S174" s="665" t="s">
        <v>1903</v>
      </c>
      <c r="T174" s="663" t="s">
        <v>1904</v>
      </c>
      <c r="U174" s="666"/>
      <c r="V174" s="666" t="s">
        <v>421</v>
      </c>
      <c r="W174" s="665" t="s">
        <v>1842</v>
      </c>
      <c r="X174" s="665" t="s">
        <v>1034</v>
      </c>
      <c r="Y174" s="665" t="s">
        <v>1114</v>
      </c>
    </row>
    <row r="175" spans="1:25" ht="283.5">
      <c r="A175" s="979"/>
      <c r="B175" s="663" t="s">
        <v>1905</v>
      </c>
      <c r="C175" s="666">
        <v>27</v>
      </c>
      <c r="D175" s="663" t="s">
        <v>1117</v>
      </c>
      <c r="E175" s="665" t="s">
        <v>1646</v>
      </c>
      <c r="F175" s="666">
        <v>2017</v>
      </c>
      <c r="G175" s="665" t="s">
        <v>1906</v>
      </c>
      <c r="H175" s="666" t="s">
        <v>1883</v>
      </c>
      <c r="I175" s="663">
        <v>2019</v>
      </c>
      <c r="J175" s="663" t="s">
        <v>1907</v>
      </c>
      <c r="K175" s="669">
        <v>43921</v>
      </c>
      <c r="L175" s="663" t="s">
        <v>1838</v>
      </c>
      <c r="M175" s="666"/>
      <c r="N175" s="666">
        <v>762.7</v>
      </c>
      <c r="O175" s="666">
        <v>52</v>
      </c>
      <c r="P175" s="666"/>
      <c r="Q175" s="666">
        <v>30</v>
      </c>
      <c r="R175" s="665" t="s">
        <v>1908</v>
      </c>
      <c r="S175" s="665" t="s">
        <v>1896</v>
      </c>
      <c r="T175" s="666"/>
      <c r="U175" s="665" t="s">
        <v>1909</v>
      </c>
      <c r="V175" s="666" t="s">
        <v>421</v>
      </c>
      <c r="W175" s="665" t="s">
        <v>1842</v>
      </c>
      <c r="X175" s="665" t="s">
        <v>1034</v>
      </c>
      <c r="Y175" s="665" t="s">
        <v>1114</v>
      </c>
    </row>
    <row r="176" spans="1:25" ht="236.25">
      <c r="A176" s="979"/>
      <c r="B176" s="663" t="s">
        <v>1910</v>
      </c>
      <c r="C176" s="666">
        <v>33</v>
      </c>
      <c r="D176" s="663" t="s">
        <v>1117</v>
      </c>
      <c r="E176" s="665" t="s">
        <v>1502</v>
      </c>
      <c r="F176" s="666">
        <v>2011</v>
      </c>
      <c r="G176" s="665" t="s">
        <v>1911</v>
      </c>
      <c r="H176" s="666" t="s">
        <v>1912</v>
      </c>
      <c r="I176" s="666">
        <v>2019</v>
      </c>
      <c r="J176" s="663" t="s">
        <v>1907</v>
      </c>
      <c r="K176" s="664">
        <v>43549</v>
      </c>
      <c r="L176" s="663" t="s">
        <v>1838</v>
      </c>
      <c r="M176" s="666"/>
      <c r="N176" s="666"/>
      <c r="O176" s="666">
        <v>54</v>
      </c>
      <c r="P176" s="666"/>
      <c r="Q176" s="666"/>
      <c r="R176" s="666"/>
      <c r="S176" s="665" t="s">
        <v>1913</v>
      </c>
      <c r="T176" s="666"/>
      <c r="U176" s="666"/>
      <c r="V176" s="666" t="s">
        <v>421</v>
      </c>
      <c r="W176" s="665" t="s">
        <v>1842</v>
      </c>
      <c r="X176" s="665" t="s">
        <v>1034</v>
      </c>
      <c r="Y176" s="665" t="s">
        <v>1114</v>
      </c>
    </row>
    <row r="177" spans="1:25" ht="34.5" customHeight="1">
      <c r="A177" s="972" t="s">
        <v>234</v>
      </c>
      <c r="B177" s="973"/>
      <c r="C177" s="973"/>
      <c r="D177" s="973"/>
      <c r="E177" s="973"/>
      <c r="F177" s="973"/>
      <c r="G177" s="973"/>
      <c r="H177" s="973"/>
      <c r="I177" s="973"/>
      <c r="J177" s="973"/>
      <c r="K177" s="973"/>
      <c r="L177" s="973"/>
      <c r="M177" s="973"/>
      <c r="N177" s="973"/>
      <c r="O177" s="973"/>
      <c r="P177" s="973"/>
      <c r="Q177" s="973"/>
      <c r="R177" s="973"/>
      <c r="S177" s="973"/>
      <c r="T177" s="973"/>
      <c r="U177" s="973"/>
      <c r="V177" s="973"/>
      <c r="W177" s="973"/>
      <c r="X177" s="973"/>
      <c r="Y177" s="974"/>
    </row>
    <row r="178" spans="1:25" ht="126">
      <c r="A178" s="214" t="s">
        <v>218</v>
      </c>
      <c r="B178" s="200" t="s">
        <v>1914</v>
      </c>
      <c r="C178" s="65">
        <v>52</v>
      </c>
      <c r="D178" s="200" t="s">
        <v>1915</v>
      </c>
      <c r="E178" s="200" t="s">
        <v>1134</v>
      </c>
      <c r="F178" s="65">
        <v>1990</v>
      </c>
      <c r="G178" s="200" t="s">
        <v>1916</v>
      </c>
      <c r="H178" s="65" t="s">
        <v>1340</v>
      </c>
      <c r="I178" s="65" t="s">
        <v>1917</v>
      </c>
      <c r="J178" s="200" t="s">
        <v>1768</v>
      </c>
      <c r="K178" s="200">
        <v>2018</v>
      </c>
      <c r="L178" s="200" t="s">
        <v>1703</v>
      </c>
      <c r="M178" s="200" t="s">
        <v>1034</v>
      </c>
      <c r="N178" s="65">
        <v>65</v>
      </c>
      <c r="O178" s="65">
        <v>91</v>
      </c>
      <c r="P178" s="65" t="s">
        <v>117</v>
      </c>
      <c r="Q178" s="65" t="s">
        <v>117</v>
      </c>
      <c r="R178" s="200" t="s">
        <v>1918</v>
      </c>
      <c r="S178" s="200" t="s">
        <v>1919</v>
      </c>
      <c r="T178" s="65" t="s">
        <v>117</v>
      </c>
      <c r="U178" s="65" t="s">
        <v>117</v>
      </c>
      <c r="V178" s="65" t="s">
        <v>1101</v>
      </c>
      <c r="W178" s="65">
        <v>0</v>
      </c>
      <c r="X178" s="65">
        <v>0</v>
      </c>
      <c r="Y178" s="65">
        <v>0</v>
      </c>
    </row>
    <row r="179" spans="1:25" ht="47.25">
      <c r="A179" s="980" t="s">
        <v>221</v>
      </c>
      <c r="B179" s="200" t="s">
        <v>1920</v>
      </c>
      <c r="C179" s="200">
        <v>61</v>
      </c>
      <c r="D179" s="200" t="s">
        <v>1092</v>
      </c>
      <c r="E179" s="200" t="s">
        <v>1093</v>
      </c>
      <c r="F179" s="200">
        <v>1982</v>
      </c>
      <c r="G179" s="200" t="s">
        <v>1921</v>
      </c>
      <c r="H179" s="200" t="s">
        <v>1875</v>
      </c>
      <c r="I179" s="200">
        <v>2019</v>
      </c>
      <c r="J179" s="200" t="s">
        <v>1922</v>
      </c>
      <c r="K179" s="200">
        <v>2017</v>
      </c>
      <c r="L179" s="200" t="s">
        <v>1123</v>
      </c>
      <c r="M179" s="200"/>
      <c r="N179" s="200" t="s">
        <v>1923</v>
      </c>
      <c r="O179" s="200" t="s">
        <v>1924</v>
      </c>
      <c r="P179" s="200"/>
      <c r="Q179" s="200"/>
      <c r="R179" s="200">
        <v>2020</v>
      </c>
      <c r="S179" s="200">
        <v>2019</v>
      </c>
      <c r="T179" s="200"/>
      <c r="U179" s="200"/>
      <c r="V179" s="200">
        <v>1</v>
      </c>
      <c r="W179" s="200"/>
      <c r="X179" s="200"/>
      <c r="Y179" s="200"/>
    </row>
    <row r="180" spans="1:25" ht="78.75">
      <c r="A180" s="981"/>
      <c r="B180" s="200" t="s">
        <v>1925</v>
      </c>
      <c r="C180" s="200">
        <v>28</v>
      </c>
      <c r="D180" s="200" t="s">
        <v>1092</v>
      </c>
      <c r="E180" s="200" t="s">
        <v>1926</v>
      </c>
      <c r="F180" s="200">
        <v>2017</v>
      </c>
      <c r="G180" s="200" t="s">
        <v>1927</v>
      </c>
      <c r="H180" s="200" t="s">
        <v>1883</v>
      </c>
      <c r="I180" s="200"/>
      <c r="J180" s="200"/>
      <c r="K180" s="200"/>
      <c r="L180" s="200" t="s">
        <v>1494</v>
      </c>
      <c r="M180" s="200"/>
      <c r="N180" s="200"/>
      <c r="O180" s="200" t="s">
        <v>1928</v>
      </c>
      <c r="P180" s="200" t="s">
        <v>1929</v>
      </c>
      <c r="Q180" s="200"/>
      <c r="R180" s="200"/>
      <c r="S180" s="200">
        <v>2019</v>
      </c>
      <c r="T180" s="200">
        <v>2018</v>
      </c>
      <c r="U180" s="200"/>
      <c r="V180" s="200"/>
      <c r="W180" s="200"/>
      <c r="X180" s="200"/>
      <c r="Y180" s="200"/>
    </row>
    <row r="181" spans="1:25" ht="47.25">
      <c r="A181" s="214" t="s">
        <v>223</v>
      </c>
      <c r="B181" s="200" t="s">
        <v>1930</v>
      </c>
      <c r="C181" s="65">
        <v>55</v>
      </c>
      <c r="D181" s="65" t="s">
        <v>1345</v>
      </c>
      <c r="E181" s="200" t="s">
        <v>1931</v>
      </c>
      <c r="F181" s="65">
        <v>1988</v>
      </c>
      <c r="G181" s="200" t="s">
        <v>1932</v>
      </c>
      <c r="H181" s="65" t="s">
        <v>1340</v>
      </c>
      <c r="I181" s="65">
        <v>2020</v>
      </c>
      <c r="J181" s="200" t="s">
        <v>1933</v>
      </c>
      <c r="K181" s="65">
        <v>2017</v>
      </c>
      <c r="L181" s="200" t="s">
        <v>1323</v>
      </c>
      <c r="M181" s="65" t="s">
        <v>1034</v>
      </c>
      <c r="N181" s="65">
        <v>152</v>
      </c>
      <c r="O181" s="65">
        <v>78</v>
      </c>
      <c r="P181" s="65">
        <v>0</v>
      </c>
      <c r="Q181" s="65">
        <v>0</v>
      </c>
      <c r="R181" s="65" t="s">
        <v>1934</v>
      </c>
      <c r="S181" s="65" t="s">
        <v>1934</v>
      </c>
      <c r="T181" s="65"/>
      <c r="U181" s="65"/>
      <c r="V181" s="65" t="s">
        <v>1101</v>
      </c>
      <c r="W181" s="65"/>
      <c r="X181" s="65" t="s">
        <v>1101</v>
      </c>
      <c r="Y181" s="200" t="s">
        <v>1935</v>
      </c>
    </row>
    <row r="182" spans="1:25" ht="63">
      <c r="A182" s="214" t="s">
        <v>225</v>
      </c>
      <c r="B182" s="65">
        <v>0</v>
      </c>
      <c r="C182" s="65">
        <v>0</v>
      </c>
      <c r="D182" s="65">
        <v>0</v>
      </c>
      <c r="E182" s="65">
        <v>0</v>
      </c>
      <c r="F182" s="65">
        <v>0</v>
      </c>
      <c r="G182" s="65">
        <v>0</v>
      </c>
      <c r="H182" s="65">
        <v>0</v>
      </c>
      <c r="I182" s="65">
        <v>0</v>
      </c>
      <c r="J182" s="65">
        <v>0</v>
      </c>
      <c r="K182" s="65">
        <v>0</v>
      </c>
      <c r="L182" s="65">
        <v>0</v>
      </c>
      <c r="M182" s="65">
        <v>0</v>
      </c>
      <c r="N182" s="65">
        <v>46</v>
      </c>
      <c r="O182" s="65">
        <v>34</v>
      </c>
      <c r="P182" s="65">
        <v>79</v>
      </c>
      <c r="Q182" s="65">
        <v>0</v>
      </c>
      <c r="R182" s="65">
        <v>0</v>
      </c>
      <c r="S182" s="65">
        <v>0</v>
      </c>
      <c r="T182" s="65">
        <v>0</v>
      </c>
      <c r="U182" s="65">
        <v>0</v>
      </c>
      <c r="V182" s="65">
        <v>0</v>
      </c>
      <c r="W182" s="65">
        <v>0</v>
      </c>
      <c r="X182" s="65">
        <v>0</v>
      </c>
      <c r="Y182" s="65">
        <v>0</v>
      </c>
    </row>
    <row r="183" spans="1:25" ht="126">
      <c r="A183" s="214" t="s">
        <v>226</v>
      </c>
      <c r="B183" s="220" t="s">
        <v>1936</v>
      </c>
      <c r="C183" s="570">
        <v>63</v>
      </c>
      <c r="D183" s="570" t="s">
        <v>1092</v>
      </c>
      <c r="E183" s="220" t="s">
        <v>1460</v>
      </c>
      <c r="F183" s="570">
        <v>1999</v>
      </c>
      <c r="G183" s="220" t="s">
        <v>1937</v>
      </c>
      <c r="H183" s="570" t="s">
        <v>1938</v>
      </c>
      <c r="I183" s="570" t="s">
        <v>1939</v>
      </c>
      <c r="J183" s="220" t="s">
        <v>1940</v>
      </c>
      <c r="K183" s="570" t="s">
        <v>1941</v>
      </c>
      <c r="L183" s="220" t="s">
        <v>1942</v>
      </c>
      <c r="M183" s="570" t="s">
        <v>118</v>
      </c>
      <c r="N183" s="570">
        <v>70</v>
      </c>
      <c r="O183" s="570">
        <v>75</v>
      </c>
      <c r="P183" s="570">
        <v>17</v>
      </c>
      <c r="Q183" s="570" t="s">
        <v>118</v>
      </c>
      <c r="R183" s="570">
        <v>4</v>
      </c>
      <c r="S183" s="570">
        <v>3</v>
      </c>
      <c r="T183" s="65">
        <v>1</v>
      </c>
      <c r="U183" s="65"/>
      <c r="V183" s="65">
        <v>1</v>
      </c>
      <c r="W183" s="65"/>
      <c r="X183" s="65"/>
      <c r="Y183" s="65"/>
    </row>
    <row r="184" spans="1:25" ht="110.25">
      <c r="A184" s="214" t="s">
        <v>227</v>
      </c>
      <c r="B184" s="65">
        <v>0</v>
      </c>
      <c r="C184" s="65">
        <v>0</v>
      </c>
      <c r="D184" s="65">
        <v>0</v>
      </c>
      <c r="E184" s="65">
        <v>0</v>
      </c>
      <c r="F184" s="65">
        <v>0</v>
      </c>
      <c r="G184" s="65">
        <v>0</v>
      </c>
      <c r="H184" s="65">
        <v>0</v>
      </c>
      <c r="I184" s="65">
        <v>0</v>
      </c>
      <c r="J184" s="65">
        <v>0</v>
      </c>
      <c r="K184" s="65">
        <v>0</v>
      </c>
      <c r="L184" s="65">
        <v>0</v>
      </c>
      <c r="M184" s="65">
        <v>0</v>
      </c>
      <c r="N184" s="65">
        <v>125</v>
      </c>
      <c r="O184" s="65">
        <v>52</v>
      </c>
      <c r="P184" s="200">
        <v>0</v>
      </c>
      <c r="Q184" s="200">
        <v>0</v>
      </c>
      <c r="R184" s="200" t="s">
        <v>1943</v>
      </c>
      <c r="S184" s="200" t="s">
        <v>1944</v>
      </c>
      <c r="T184" s="200" t="s">
        <v>1944</v>
      </c>
      <c r="U184" s="65">
        <v>0</v>
      </c>
      <c r="V184" s="65">
        <v>0</v>
      </c>
      <c r="W184" s="65">
        <v>0</v>
      </c>
      <c r="X184" s="65">
        <v>0</v>
      </c>
      <c r="Y184" s="65">
        <v>0</v>
      </c>
    </row>
    <row r="185" spans="1:25" ht="141.75">
      <c r="A185" s="980" t="s">
        <v>229</v>
      </c>
      <c r="B185" s="200" t="s">
        <v>1945</v>
      </c>
      <c r="C185" s="65" t="s">
        <v>1946</v>
      </c>
      <c r="D185" s="65" t="s">
        <v>1092</v>
      </c>
      <c r="E185" s="200" t="s">
        <v>1667</v>
      </c>
      <c r="F185" s="65">
        <v>1975</v>
      </c>
      <c r="G185" s="200" t="s">
        <v>1947</v>
      </c>
      <c r="H185" s="65" t="s">
        <v>1225</v>
      </c>
      <c r="I185" s="65">
        <v>2019</v>
      </c>
      <c r="J185" s="200" t="s">
        <v>1657</v>
      </c>
      <c r="K185" s="65">
        <v>2016</v>
      </c>
      <c r="L185" s="200" t="s">
        <v>1544</v>
      </c>
      <c r="M185" s="65" t="s">
        <v>118</v>
      </c>
      <c r="N185" s="65"/>
      <c r="O185" s="65">
        <v>54</v>
      </c>
      <c r="P185" s="65"/>
      <c r="Q185" s="65"/>
      <c r="R185" s="200" t="s">
        <v>1948</v>
      </c>
      <c r="S185" s="65"/>
      <c r="T185" s="65"/>
      <c r="U185" s="65"/>
      <c r="V185" s="65" t="s">
        <v>421</v>
      </c>
      <c r="W185" s="65"/>
      <c r="X185" s="65"/>
      <c r="Y185" s="65"/>
    </row>
    <row r="186" spans="1:25" ht="252">
      <c r="A186" s="981"/>
      <c r="B186" s="200" t="s">
        <v>1949</v>
      </c>
      <c r="C186" s="65" t="s">
        <v>1950</v>
      </c>
      <c r="D186" s="65" t="s">
        <v>1092</v>
      </c>
      <c r="E186" s="200" t="s">
        <v>1667</v>
      </c>
      <c r="F186" s="65">
        <v>1986</v>
      </c>
      <c r="G186" s="200" t="s">
        <v>1951</v>
      </c>
      <c r="H186" s="65" t="s">
        <v>1163</v>
      </c>
      <c r="I186" s="65">
        <v>2020</v>
      </c>
      <c r="J186" s="200" t="s">
        <v>1952</v>
      </c>
      <c r="K186" s="65">
        <v>2019</v>
      </c>
      <c r="L186" s="200" t="s">
        <v>1544</v>
      </c>
      <c r="M186" s="65" t="s">
        <v>118</v>
      </c>
      <c r="N186" s="65">
        <v>139</v>
      </c>
      <c r="O186" s="65"/>
      <c r="P186" s="65"/>
      <c r="Q186" s="65"/>
      <c r="R186" s="200" t="s">
        <v>1953</v>
      </c>
      <c r="S186" s="65"/>
      <c r="T186" s="65"/>
      <c r="U186" s="65"/>
      <c r="V186" s="65" t="s">
        <v>421</v>
      </c>
      <c r="W186" s="65"/>
      <c r="X186" s="65"/>
      <c r="Y186" s="65"/>
    </row>
    <row r="187" spans="1:25" ht="409.5">
      <c r="A187" s="214" t="s">
        <v>230</v>
      </c>
      <c r="B187" s="220" t="s">
        <v>1954</v>
      </c>
      <c r="C187" s="570" t="s">
        <v>1689</v>
      </c>
      <c r="D187" s="200" t="s">
        <v>1955</v>
      </c>
      <c r="E187" s="200" t="s">
        <v>1956</v>
      </c>
      <c r="F187" s="200" t="s">
        <v>1957</v>
      </c>
      <c r="G187" s="200" t="s">
        <v>1958</v>
      </c>
      <c r="H187" s="220" t="s">
        <v>1959</v>
      </c>
      <c r="I187" s="220">
        <v>2016</v>
      </c>
      <c r="J187" s="220" t="s">
        <v>1960</v>
      </c>
      <c r="K187" s="220" t="s">
        <v>1961</v>
      </c>
      <c r="L187" s="220" t="s">
        <v>1962</v>
      </c>
      <c r="M187" s="220" t="s">
        <v>118</v>
      </c>
      <c r="N187" s="220" t="s">
        <v>1963</v>
      </c>
      <c r="O187" s="220" t="s">
        <v>1964</v>
      </c>
      <c r="P187" s="220" t="s">
        <v>118</v>
      </c>
      <c r="Q187" s="220" t="s">
        <v>118</v>
      </c>
      <c r="R187" s="220" t="s">
        <v>1965</v>
      </c>
      <c r="S187" s="220" t="s">
        <v>1981</v>
      </c>
      <c r="T187" s="220" t="s">
        <v>118</v>
      </c>
      <c r="U187" s="220" t="s">
        <v>118</v>
      </c>
      <c r="V187" s="220" t="s">
        <v>1089</v>
      </c>
      <c r="W187" s="220" t="s">
        <v>1966</v>
      </c>
      <c r="X187" s="220" t="s">
        <v>1966</v>
      </c>
      <c r="Y187" s="220"/>
    </row>
    <row r="188" spans="1:25" ht="220.5">
      <c r="A188" s="215" t="s">
        <v>231</v>
      </c>
      <c r="B188" s="200" t="s">
        <v>1967</v>
      </c>
      <c r="C188" s="200">
        <v>49</v>
      </c>
      <c r="D188" s="200" t="s">
        <v>1117</v>
      </c>
      <c r="E188" s="200" t="s">
        <v>1693</v>
      </c>
      <c r="F188" s="200">
        <v>1993</v>
      </c>
      <c r="G188" s="200" t="s">
        <v>1968</v>
      </c>
      <c r="H188" s="594" t="s">
        <v>1969</v>
      </c>
      <c r="I188" s="594">
        <v>2017</v>
      </c>
      <c r="J188" s="200" t="s">
        <v>1479</v>
      </c>
      <c r="K188" s="670" t="s">
        <v>1970</v>
      </c>
      <c r="L188" s="594" t="s">
        <v>1971</v>
      </c>
      <c r="M188" s="200" t="s">
        <v>1696</v>
      </c>
      <c r="N188" s="594">
        <v>118</v>
      </c>
      <c r="O188" s="594">
        <v>165</v>
      </c>
      <c r="P188" s="594">
        <v>37</v>
      </c>
      <c r="Q188" s="594">
        <v>0</v>
      </c>
      <c r="R188" s="200" t="s">
        <v>1972</v>
      </c>
      <c r="S188" s="200" t="s">
        <v>1973</v>
      </c>
      <c r="T188" s="200" t="s">
        <v>1974</v>
      </c>
      <c r="U188" s="594">
        <v>0</v>
      </c>
      <c r="V188" s="200" t="s">
        <v>30</v>
      </c>
      <c r="W188" s="200"/>
      <c r="X188" s="200"/>
      <c r="Y188" s="594"/>
    </row>
    <row r="189" spans="1:25" ht="78.75">
      <c r="A189" s="215" t="s">
        <v>232</v>
      </c>
      <c r="B189" s="200" t="s">
        <v>1815</v>
      </c>
      <c r="C189" s="65"/>
      <c r="D189" s="65"/>
      <c r="E189" s="65"/>
      <c r="F189" s="65"/>
      <c r="G189" s="65"/>
      <c r="H189" s="65"/>
      <c r="I189" s="65"/>
      <c r="J189" s="65"/>
      <c r="K189" s="65"/>
      <c r="L189" s="65"/>
      <c r="M189" s="65"/>
      <c r="N189" s="65">
        <v>117</v>
      </c>
      <c r="O189" s="65">
        <v>244</v>
      </c>
      <c r="P189" s="65"/>
      <c r="Q189" s="65"/>
      <c r="R189" s="65">
        <v>2020</v>
      </c>
      <c r="S189" s="65">
        <v>2019</v>
      </c>
      <c r="T189" s="65"/>
      <c r="U189" s="65"/>
      <c r="V189" s="65"/>
      <c r="W189" s="65"/>
      <c r="X189" s="65"/>
      <c r="Y189" s="65"/>
    </row>
    <row r="190" spans="1:25" ht="47.25">
      <c r="A190" s="214" t="s">
        <v>233</v>
      </c>
      <c r="B190" s="210" t="s">
        <v>1975</v>
      </c>
      <c r="C190" s="210" t="s">
        <v>1976</v>
      </c>
      <c r="D190" s="210" t="s">
        <v>1025</v>
      </c>
      <c r="E190" s="210" t="s">
        <v>1134</v>
      </c>
      <c r="F190" s="210">
        <v>1991</v>
      </c>
      <c r="G190" s="210" t="s">
        <v>1977</v>
      </c>
      <c r="H190" s="210" t="s">
        <v>1978</v>
      </c>
      <c r="I190" s="118" t="s">
        <v>118</v>
      </c>
      <c r="J190" s="118" t="s">
        <v>118</v>
      </c>
      <c r="K190" s="118" t="s">
        <v>118</v>
      </c>
      <c r="L190" s="210" t="s">
        <v>1979</v>
      </c>
      <c r="M190" s="118" t="s">
        <v>118</v>
      </c>
      <c r="N190" s="118">
        <v>55</v>
      </c>
      <c r="O190" s="118">
        <v>95</v>
      </c>
      <c r="P190" s="118">
        <v>15</v>
      </c>
      <c r="Q190" s="118">
        <v>0</v>
      </c>
      <c r="R190" s="118" t="s">
        <v>1505</v>
      </c>
      <c r="S190" s="118" t="s">
        <v>1515</v>
      </c>
      <c r="T190" s="118" t="s">
        <v>1523</v>
      </c>
      <c r="U190" s="118">
        <v>0</v>
      </c>
      <c r="V190" s="118"/>
      <c r="W190" s="118"/>
      <c r="X190" s="118"/>
      <c r="Y190" s="118" t="s">
        <v>1980</v>
      </c>
    </row>
    <row r="191" spans="1:25" ht="36.75" customHeight="1">
      <c r="A191" s="972" t="s">
        <v>236</v>
      </c>
      <c r="B191" s="973"/>
      <c r="C191" s="973"/>
      <c r="D191" s="973"/>
      <c r="E191" s="973"/>
      <c r="F191" s="973"/>
      <c r="G191" s="973"/>
      <c r="H191" s="973"/>
      <c r="I191" s="973"/>
      <c r="J191" s="973"/>
      <c r="K191" s="973"/>
      <c r="L191" s="973"/>
      <c r="M191" s="973"/>
      <c r="N191" s="973"/>
      <c r="O191" s="973"/>
      <c r="P191" s="973"/>
      <c r="Q191" s="973"/>
      <c r="R191" s="973"/>
      <c r="S191" s="973"/>
      <c r="T191" s="973"/>
      <c r="U191" s="973"/>
      <c r="V191" s="973"/>
      <c r="W191" s="973"/>
      <c r="X191" s="973"/>
      <c r="Y191" s="974"/>
    </row>
    <row r="192" spans="1:25" ht="94.5">
      <c r="A192" s="703" t="s">
        <v>237</v>
      </c>
      <c r="B192" s="200" t="s">
        <v>1982</v>
      </c>
      <c r="C192" s="200" t="s">
        <v>1689</v>
      </c>
      <c r="D192" s="65" t="s">
        <v>1117</v>
      </c>
      <c r="E192" s="200" t="s">
        <v>1983</v>
      </c>
      <c r="F192" s="65">
        <v>1999</v>
      </c>
      <c r="G192" s="200" t="s">
        <v>1984</v>
      </c>
      <c r="H192" s="65" t="s">
        <v>1072</v>
      </c>
      <c r="I192" s="65">
        <v>2018</v>
      </c>
      <c r="J192" s="200" t="s">
        <v>1299</v>
      </c>
      <c r="K192" s="65" t="s">
        <v>1985</v>
      </c>
      <c r="L192" s="200" t="s">
        <v>1703</v>
      </c>
      <c r="M192" s="200" t="s">
        <v>1034</v>
      </c>
      <c r="N192" s="200">
        <v>121</v>
      </c>
      <c r="O192" s="643" t="s">
        <v>118</v>
      </c>
      <c r="P192" s="200">
        <v>90</v>
      </c>
      <c r="Q192" s="200">
        <v>58</v>
      </c>
      <c r="R192" s="200">
        <v>2</v>
      </c>
      <c r="S192" s="643" t="s">
        <v>118</v>
      </c>
      <c r="T192" s="200">
        <v>1</v>
      </c>
      <c r="U192" s="643">
        <v>1</v>
      </c>
      <c r="V192" s="643" t="s">
        <v>1101</v>
      </c>
      <c r="W192" s="643" t="s">
        <v>1101</v>
      </c>
      <c r="X192" s="643" t="s">
        <v>118</v>
      </c>
      <c r="Y192" s="200"/>
    </row>
    <row r="193" spans="1:25" ht="63">
      <c r="A193" s="704"/>
      <c r="B193" s="200" t="s">
        <v>1986</v>
      </c>
      <c r="C193" s="65" t="s">
        <v>1056</v>
      </c>
      <c r="D193" s="65" t="s">
        <v>1117</v>
      </c>
      <c r="E193" s="200" t="s">
        <v>1987</v>
      </c>
      <c r="F193" s="65">
        <v>2008</v>
      </c>
      <c r="G193" s="200" t="s">
        <v>1503</v>
      </c>
      <c r="H193" s="65" t="s">
        <v>1225</v>
      </c>
      <c r="I193" s="65">
        <v>2020</v>
      </c>
      <c r="J193" s="200" t="s">
        <v>1129</v>
      </c>
      <c r="K193" s="65" t="s">
        <v>1505</v>
      </c>
      <c r="L193" s="200" t="s">
        <v>1703</v>
      </c>
      <c r="M193" s="200" t="s">
        <v>1034</v>
      </c>
      <c r="N193" s="643" t="s">
        <v>118</v>
      </c>
      <c r="O193" s="200">
        <v>52</v>
      </c>
      <c r="P193" s="643" t="s">
        <v>118</v>
      </c>
      <c r="Q193" s="200">
        <v>132</v>
      </c>
      <c r="R193" s="643" t="s">
        <v>118</v>
      </c>
      <c r="S193" s="200">
        <v>1</v>
      </c>
      <c r="T193" s="643" t="s">
        <v>118</v>
      </c>
      <c r="U193" s="200">
        <v>1</v>
      </c>
      <c r="V193" s="643" t="s">
        <v>1101</v>
      </c>
      <c r="W193" s="643" t="s">
        <v>1101</v>
      </c>
      <c r="X193" s="200"/>
      <c r="Y193" s="200" t="s">
        <v>1988</v>
      </c>
    </row>
    <row r="194" spans="1:25" ht="126">
      <c r="A194" s="705"/>
      <c r="B194" s="200" t="s">
        <v>1989</v>
      </c>
      <c r="C194" s="65" t="s">
        <v>1881</v>
      </c>
      <c r="D194" s="65" t="s">
        <v>1117</v>
      </c>
      <c r="E194" s="200" t="s">
        <v>1990</v>
      </c>
      <c r="F194" s="200" t="s">
        <v>1991</v>
      </c>
      <c r="G194" s="200" t="s">
        <v>1992</v>
      </c>
      <c r="H194" s="65" t="s">
        <v>1993</v>
      </c>
      <c r="I194" s="65">
        <v>2016</v>
      </c>
      <c r="J194" s="200" t="s">
        <v>1129</v>
      </c>
      <c r="K194" s="65" t="s">
        <v>1994</v>
      </c>
      <c r="L194" s="200" t="s">
        <v>1995</v>
      </c>
      <c r="M194" s="200" t="s">
        <v>1034</v>
      </c>
      <c r="N194" s="200">
        <v>18</v>
      </c>
      <c r="O194" s="200">
        <v>142</v>
      </c>
      <c r="P194" s="200">
        <v>32</v>
      </c>
      <c r="Q194" s="200">
        <v>94</v>
      </c>
      <c r="R194" s="200">
        <v>1</v>
      </c>
      <c r="S194" s="200">
        <v>1</v>
      </c>
      <c r="T194" s="200">
        <v>1</v>
      </c>
      <c r="U194" s="200">
        <v>1</v>
      </c>
      <c r="V194" s="643" t="s">
        <v>1101</v>
      </c>
      <c r="W194" s="200"/>
      <c r="X194" s="200"/>
      <c r="Y194" s="200"/>
    </row>
    <row r="195" spans="1:25" ht="409.5">
      <c r="A195" s="703" t="s">
        <v>248</v>
      </c>
      <c r="B195" s="200" t="s">
        <v>1996</v>
      </c>
      <c r="C195" s="65">
        <v>31</v>
      </c>
      <c r="D195" s="672" t="s">
        <v>1666</v>
      </c>
      <c r="E195" s="631" t="s">
        <v>1997</v>
      </c>
      <c r="F195" s="631" t="s">
        <v>1998</v>
      </c>
      <c r="G195" s="631" t="s">
        <v>1999</v>
      </c>
      <c r="H195" s="631" t="s">
        <v>2000</v>
      </c>
      <c r="I195" s="631" t="s">
        <v>118</v>
      </c>
      <c r="J195" s="631" t="s">
        <v>118</v>
      </c>
      <c r="K195" s="631" t="s">
        <v>118</v>
      </c>
      <c r="L195" s="631" t="s">
        <v>2001</v>
      </c>
      <c r="M195" s="631" t="s">
        <v>118</v>
      </c>
      <c r="N195" s="65">
        <v>59</v>
      </c>
      <c r="O195" s="65">
        <v>10</v>
      </c>
      <c r="P195" s="65">
        <v>70</v>
      </c>
      <c r="Q195" s="65">
        <v>218</v>
      </c>
      <c r="R195" s="626" t="s">
        <v>2002</v>
      </c>
      <c r="S195" s="673" t="s">
        <v>2003</v>
      </c>
      <c r="T195" s="626" t="s">
        <v>2004</v>
      </c>
      <c r="U195" s="626" t="s">
        <v>2005</v>
      </c>
      <c r="V195" s="655" t="s">
        <v>1101</v>
      </c>
      <c r="W195" s="655" t="s">
        <v>118</v>
      </c>
      <c r="X195" s="655" t="s">
        <v>118</v>
      </c>
      <c r="Y195" s="615" t="s">
        <v>118</v>
      </c>
    </row>
    <row r="196" spans="1:25" ht="409.5">
      <c r="A196" s="961"/>
      <c r="B196" s="200" t="s">
        <v>2006</v>
      </c>
      <c r="C196" s="65">
        <v>34</v>
      </c>
      <c r="D196" s="672" t="s">
        <v>1666</v>
      </c>
      <c r="E196" s="631" t="s">
        <v>2007</v>
      </c>
      <c r="F196" s="631" t="s">
        <v>2008</v>
      </c>
      <c r="G196" s="631" t="s">
        <v>2009</v>
      </c>
      <c r="H196" s="631" t="s">
        <v>2000</v>
      </c>
      <c r="I196" s="674">
        <v>42831</v>
      </c>
      <c r="J196" s="631" t="s">
        <v>2010</v>
      </c>
      <c r="K196" s="674">
        <v>43921</v>
      </c>
      <c r="L196" s="631" t="s">
        <v>2011</v>
      </c>
      <c r="M196" s="631" t="s">
        <v>118</v>
      </c>
      <c r="N196" s="65">
        <v>269</v>
      </c>
      <c r="O196" s="65">
        <v>325</v>
      </c>
      <c r="P196" s="65">
        <v>50</v>
      </c>
      <c r="Q196" s="65">
        <v>0</v>
      </c>
      <c r="R196" s="200" t="s">
        <v>2012</v>
      </c>
      <c r="S196" s="200" t="s">
        <v>2013</v>
      </c>
      <c r="T196" s="671" t="s">
        <v>2014</v>
      </c>
      <c r="U196" s="65" t="s">
        <v>118</v>
      </c>
      <c r="V196" s="655" t="s">
        <v>1101</v>
      </c>
      <c r="W196" s="655" t="s">
        <v>118</v>
      </c>
      <c r="X196" s="655" t="s">
        <v>118</v>
      </c>
      <c r="Y196" s="615" t="s">
        <v>118</v>
      </c>
    </row>
    <row r="197" spans="1:25" ht="252">
      <c r="A197" s="703" t="s">
        <v>299</v>
      </c>
      <c r="B197" s="200" t="s">
        <v>2015</v>
      </c>
      <c r="C197" s="200">
        <v>34</v>
      </c>
      <c r="D197" s="200" t="s">
        <v>1473</v>
      </c>
      <c r="E197" s="200" t="s">
        <v>2016</v>
      </c>
      <c r="F197" s="200">
        <v>2012</v>
      </c>
      <c r="G197" s="634" t="s">
        <v>2017</v>
      </c>
      <c r="H197" s="634" t="s">
        <v>2018</v>
      </c>
      <c r="I197" s="200"/>
      <c r="J197" s="200"/>
      <c r="K197" s="200"/>
      <c r="L197" s="200"/>
      <c r="M197" s="65"/>
      <c r="N197" s="65" t="s">
        <v>118</v>
      </c>
      <c r="O197" s="65" t="s">
        <v>118</v>
      </c>
      <c r="P197" s="65">
        <v>235</v>
      </c>
      <c r="Q197" s="65">
        <v>562</v>
      </c>
      <c r="R197" s="200"/>
      <c r="S197" s="200"/>
      <c r="T197" s="200" t="s">
        <v>2019</v>
      </c>
      <c r="U197" s="200" t="s">
        <v>2020</v>
      </c>
      <c r="V197" s="200" t="s">
        <v>118</v>
      </c>
      <c r="W197" s="200" t="s">
        <v>118</v>
      </c>
      <c r="X197" s="200" t="s">
        <v>118</v>
      </c>
      <c r="Y197" s="200" t="s">
        <v>118</v>
      </c>
    </row>
    <row r="198" spans="1:25" ht="110.25">
      <c r="A198" s="704"/>
      <c r="B198" s="200" t="s">
        <v>2021</v>
      </c>
      <c r="C198" s="65">
        <v>32</v>
      </c>
      <c r="D198" s="200" t="s">
        <v>1473</v>
      </c>
      <c r="E198" s="200" t="s">
        <v>2022</v>
      </c>
      <c r="F198" s="200">
        <v>2010</v>
      </c>
      <c r="G198" s="634" t="s">
        <v>1135</v>
      </c>
      <c r="H198" s="634" t="s">
        <v>2023</v>
      </c>
      <c r="I198" s="200">
        <v>2020</v>
      </c>
      <c r="J198" s="200" t="s">
        <v>1635</v>
      </c>
      <c r="K198" s="200"/>
      <c r="L198" s="200"/>
      <c r="M198" s="65"/>
      <c r="N198" s="65" t="s">
        <v>118</v>
      </c>
      <c r="O198" s="65" t="s">
        <v>118</v>
      </c>
      <c r="P198" s="65">
        <v>526</v>
      </c>
      <c r="Q198" s="65">
        <v>538</v>
      </c>
      <c r="R198" s="200"/>
      <c r="S198" s="200"/>
      <c r="T198" s="200" t="s">
        <v>2024</v>
      </c>
      <c r="U198" s="200" t="s">
        <v>2025</v>
      </c>
      <c r="V198" s="200" t="s">
        <v>1101</v>
      </c>
      <c r="W198" s="200" t="s">
        <v>118</v>
      </c>
      <c r="X198" s="200" t="s">
        <v>118</v>
      </c>
      <c r="Y198" s="200" t="s">
        <v>2026</v>
      </c>
    </row>
    <row r="199" spans="1:25" ht="378">
      <c r="A199" s="705"/>
      <c r="B199" s="200" t="s">
        <v>2027</v>
      </c>
      <c r="C199" s="65">
        <v>53</v>
      </c>
      <c r="D199" s="200" t="s">
        <v>1473</v>
      </c>
      <c r="E199" s="200" t="s">
        <v>1667</v>
      </c>
      <c r="F199" s="200">
        <v>1990</v>
      </c>
      <c r="G199" s="634" t="s">
        <v>1135</v>
      </c>
      <c r="H199" s="634" t="s">
        <v>2028</v>
      </c>
      <c r="I199" s="200">
        <v>2017</v>
      </c>
      <c r="J199" s="200" t="s">
        <v>1554</v>
      </c>
      <c r="K199" s="677">
        <v>43552</v>
      </c>
      <c r="L199" s="200" t="s">
        <v>1703</v>
      </c>
      <c r="M199" s="65"/>
      <c r="N199" s="65">
        <v>299</v>
      </c>
      <c r="O199" s="65">
        <v>573</v>
      </c>
      <c r="P199" s="65">
        <v>115</v>
      </c>
      <c r="Q199" s="65">
        <v>10</v>
      </c>
      <c r="R199" s="200" t="s">
        <v>2029</v>
      </c>
      <c r="S199" s="200" t="s">
        <v>2030</v>
      </c>
      <c r="T199" s="200" t="s">
        <v>2031</v>
      </c>
      <c r="U199" s="200" t="s">
        <v>118</v>
      </c>
      <c r="V199" s="200" t="s">
        <v>1101</v>
      </c>
      <c r="W199" s="200" t="s">
        <v>1101</v>
      </c>
      <c r="X199" s="200" t="s">
        <v>118</v>
      </c>
      <c r="Y199" s="200" t="s">
        <v>2032</v>
      </c>
    </row>
    <row r="200" spans="1:25" ht="267.75">
      <c r="A200" s="675" t="s">
        <v>2033</v>
      </c>
      <c r="B200" s="200" t="s">
        <v>2034</v>
      </c>
      <c r="C200" s="65">
        <v>56</v>
      </c>
      <c r="D200" s="65" t="s">
        <v>1117</v>
      </c>
      <c r="E200" s="200" t="s">
        <v>2035</v>
      </c>
      <c r="F200" s="65">
        <v>1986</v>
      </c>
      <c r="G200" s="200" t="s">
        <v>2036</v>
      </c>
      <c r="H200" s="200" t="s">
        <v>2037</v>
      </c>
      <c r="I200" s="200">
        <v>2017</v>
      </c>
      <c r="J200" s="200" t="s">
        <v>2038</v>
      </c>
      <c r="K200" s="200" t="s">
        <v>2039</v>
      </c>
      <c r="L200" s="200" t="s">
        <v>1123</v>
      </c>
      <c r="M200" s="200" t="s">
        <v>238</v>
      </c>
      <c r="N200" s="200">
        <v>127</v>
      </c>
      <c r="O200" s="200">
        <v>222</v>
      </c>
      <c r="P200" s="200">
        <v>27</v>
      </c>
      <c r="Q200" s="200" t="s">
        <v>238</v>
      </c>
      <c r="R200" s="200" t="s">
        <v>2040</v>
      </c>
      <c r="S200" s="200" t="s">
        <v>2041</v>
      </c>
      <c r="T200" s="200" t="s">
        <v>2042</v>
      </c>
      <c r="U200" s="200" t="s">
        <v>238</v>
      </c>
      <c r="V200" s="200" t="s">
        <v>2043</v>
      </c>
      <c r="W200" s="200" t="s">
        <v>238</v>
      </c>
      <c r="X200" s="200" t="s">
        <v>238</v>
      </c>
      <c r="Y200" s="200" t="s">
        <v>238</v>
      </c>
    </row>
    <row r="201" spans="1:25" ht="94.5">
      <c r="A201" s="703" t="s">
        <v>301</v>
      </c>
      <c r="B201" s="822" t="s">
        <v>2044</v>
      </c>
      <c r="C201" s="822" t="s">
        <v>1103</v>
      </c>
      <c r="D201" s="959" t="s">
        <v>1092</v>
      </c>
      <c r="E201" s="200" t="s">
        <v>1900</v>
      </c>
      <c r="F201" s="65">
        <v>1988</v>
      </c>
      <c r="G201" s="200" t="s">
        <v>2045</v>
      </c>
      <c r="H201" s="975">
        <v>20</v>
      </c>
      <c r="I201" s="959">
        <v>2018</v>
      </c>
      <c r="J201" s="703" t="s">
        <v>2046</v>
      </c>
      <c r="K201" s="977">
        <v>43186</v>
      </c>
      <c r="L201" s="959" t="s">
        <v>2047</v>
      </c>
      <c r="M201" s="959" t="s">
        <v>118</v>
      </c>
      <c r="N201" s="959">
        <v>226</v>
      </c>
      <c r="O201" s="959">
        <v>52</v>
      </c>
      <c r="P201" s="959" t="s">
        <v>118</v>
      </c>
      <c r="Q201" s="959" t="s">
        <v>118</v>
      </c>
      <c r="R201" s="959" t="s">
        <v>118</v>
      </c>
      <c r="S201" s="703" t="s">
        <v>2048</v>
      </c>
      <c r="T201" s="959" t="s">
        <v>118</v>
      </c>
      <c r="U201" s="959" t="s">
        <v>118</v>
      </c>
      <c r="V201" s="959" t="s">
        <v>1101</v>
      </c>
      <c r="W201" s="959" t="s">
        <v>118</v>
      </c>
      <c r="X201" s="959" t="s">
        <v>118</v>
      </c>
      <c r="Y201" s="959" t="s">
        <v>118</v>
      </c>
    </row>
    <row r="202" spans="1:25" ht="94.5">
      <c r="A202" s="704"/>
      <c r="B202" s="822"/>
      <c r="C202" s="822"/>
      <c r="D202" s="961"/>
      <c r="E202" s="200" t="s">
        <v>2049</v>
      </c>
      <c r="F202" s="65">
        <v>1981</v>
      </c>
      <c r="G202" s="200" t="s">
        <v>2050</v>
      </c>
      <c r="H202" s="976"/>
      <c r="I202" s="961"/>
      <c r="J202" s="705"/>
      <c r="K202" s="978"/>
      <c r="L202" s="961"/>
      <c r="M202" s="961"/>
      <c r="N202" s="961"/>
      <c r="O202" s="961"/>
      <c r="P202" s="961"/>
      <c r="Q202" s="961"/>
      <c r="R202" s="961"/>
      <c r="S202" s="705"/>
      <c r="T202" s="961"/>
      <c r="U202" s="961"/>
      <c r="V202" s="961"/>
      <c r="W202" s="961"/>
      <c r="X202" s="961"/>
      <c r="Y202" s="961"/>
    </row>
    <row r="203" spans="1:25" ht="409.5">
      <c r="A203" s="705"/>
      <c r="B203" s="200" t="s">
        <v>2051</v>
      </c>
      <c r="C203" s="65" t="s">
        <v>2052</v>
      </c>
      <c r="D203" s="65" t="s">
        <v>1092</v>
      </c>
      <c r="E203" s="200" t="s">
        <v>2053</v>
      </c>
      <c r="F203" s="65">
        <v>1980</v>
      </c>
      <c r="G203" s="65" t="s">
        <v>755</v>
      </c>
      <c r="H203" s="678">
        <v>39</v>
      </c>
      <c r="I203" s="65">
        <v>2018</v>
      </c>
      <c r="J203" s="200" t="s">
        <v>2054</v>
      </c>
      <c r="K203" s="677">
        <v>43209</v>
      </c>
      <c r="L203" s="200" t="s">
        <v>1051</v>
      </c>
      <c r="M203" s="200" t="s">
        <v>2055</v>
      </c>
      <c r="N203" s="65">
        <v>34</v>
      </c>
      <c r="O203" s="65">
        <f>14+39</f>
        <v>53</v>
      </c>
      <c r="P203" s="65" t="s">
        <v>118</v>
      </c>
      <c r="Q203" s="65" t="s">
        <v>118</v>
      </c>
      <c r="R203" s="65" t="s">
        <v>118</v>
      </c>
      <c r="S203" s="200" t="s">
        <v>2056</v>
      </c>
      <c r="T203" s="65" t="s">
        <v>118</v>
      </c>
      <c r="U203" s="65" t="s">
        <v>118</v>
      </c>
      <c r="V203" s="65" t="s">
        <v>1101</v>
      </c>
      <c r="W203" s="65" t="s">
        <v>118</v>
      </c>
      <c r="X203" s="65" t="s">
        <v>118</v>
      </c>
      <c r="Y203" s="65" t="s">
        <v>118</v>
      </c>
    </row>
    <row r="204" spans="1:25" ht="94.5">
      <c r="A204" s="971" t="s">
        <v>240</v>
      </c>
      <c r="B204" s="200" t="s">
        <v>2057</v>
      </c>
      <c r="C204" s="65">
        <v>49</v>
      </c>
      <c r="D204" s="65" t="s">
        <v>1092</v>
      </c>
      <c r="E204" s="200" t="s">
        <v>1134</v>
      </c>
      <c r="F204" s="65">
        <v>1993</v>
      </c>
      <c r="G204" s="200" t="s">
        <v>2058</v>
      </c>
      <c r="H204" s="65">
        <v>27</v>
      </c>
      <c r="I204" s="65">
        <v>2020</v>
      </c>
      <c r="J204" s="65" t="s">
        <v>2059</v>
      </c>
      <c r="K204" s="676">
        <v>42482</v>
      </c>
      <c r="L204" s="65" t="s">
        <v>1658</v>
      </c>
      <c r="M204" s="65"/>
      <c r="N204" s="65">
        <v>175</v>
      </c>
      <c r="O204" s="65"/>
      <c r="P204" s="65"/>
      <c r="Q204" s="65"/>
      <c r="R204" s="200" t="s">
        <v>2060</v>
      </c>
      <c r="S204" s="65"/>
      <c r="T204" s="65"/>
      <c r="U204" s="65"/>
      <c r="V204" s="65" t="s">
        <v>1158</v>
      </c>
      <c r="W204" s="65"/>
      <c r="X204" s="65"/>
      <c r="Y204" s="65"/>
    </row>
    <row r="205" spans="1:25" ht="110.25">
      <c r="A205" s="971"/>
      <c r="B205" s="200" t="s">
        <v>2061</v>
      </c>
      <c r="C205" s="65">
        <v>47</v>
      </c>
      <c r="D205" s="65" t="s">
        <v>1092</v>
      </c>
      <c r="E205" s="200" t="s">
        <v>1134</v>
      </c>
      <c r="F205" s="65">
        <v>1996</v>
      </c>
      <c r="G205" s="200" t="s">
        <v>2062</v>
      </c>
      <c r="H205" s="65">
        <v>4</v>
      </c>
      <c r="I205" s="65">
        <v>2018</v>
      </c>
      <c r="J205" s="65" t="s">
        <v>2059</v>
      </c>
      <c r="K205" s="676">
        <v>43913</v>
      </c>
      <c r="L205" s="65" t="s">
        <v>2063</v>
      </c>
      <c r="M205" s="65"/>
      <c r="N205" s="65">
        <v>265</v>
      </c>
      <c r="O205" s="65"/>
      <c r="P205" s="65"/>
      <c r="Q205" s="65"/>
      <c r="R205" s="200" t="s">
        <v>2060</v>
      </c>
      <c r="S205" s="200" t="s">
        <v>2064</v>
      </c>
      <c r="T205" s="65"/>
      <c r="U205" s="65"/>
      <c r="V205" s="65" t="s">
        <v>1158</v>
      </c>
      <c r="W205" s="65" t="s">
        <v>1158</v>
      </c>
      <c r="X205" s="65"/>
      <c r="Y205" s="65"/>
    </row>
    <row r="206" spans="1:25" ht="220.5">
      <c r="A206" s="200" t="s">
        <v>302</v>
      </c>
      <c r="B206" s="200" t="s">
        <v>2065</v>
      </c>
      <c r="C206" s="65">
        <v>30</v>
      </c>
      <c r="D206" s="65" t="s">
        <v>1092</v>
      </c>
      <c r="E206" s="200" t="s">
        <v>1646</v>
      </c>
      <c r="F206" s="65">
        <v>2012</v>
      </c>
      <c r="G206" s="200" t="s">
        <v>1631</v>
      </c>
      <c r="H206" s="65">
        <v>1</v>
      </c>
      <c r="I206" s="65"/>
      <c r="J206" s="65"/>
      <c r="K206" s="65"/>
      <c r="L206" s="200" t="s">
        <v>1085</v>
      </c>
      <c r="M206" s="65"/>
      <c r="N206" s="65">
        <v>262</v>
      </c>
      <c r="O206" s="65">
        <v>222</v>
      </c>
      <c r="P206" s="65">
        <v>90</v>
      </c>
      <c r="Q206" s="65" t="s">
        <v>118</v>
      </c>
      <c r="R206" s="200" t="s">
        <v>2066</v>
      </c>
      <c r="S206" s="200" t="s">
        <v>2067</v>
      </c>
      <c r="T206" s="200" t="s">
        <v>2067</v>
      </c>
      <c r="U206" s="65" t="s">
        <v>118</v>
      </c>
      <c r="V206" s="65"/>
      <c r="W206" s="65"/>
      <c r="X206" s="65"/>
      <c r="Y206" s="65"/>
    </row>
    <row r="207" spans="1:25" ht="141.75">
      <c r="A207" s="703" t="s">
        <v>241</v>
      </c>
      <c r="B207" s="703" t="s">
        <v>2068</v>
      </c>
      <c r="C207" s="959">
        <v>35</v>
      </c>
      <c r="D207" s="959" t="s">
        <v>1117</v>
      </c>
      <c r="E207" s="200" t="s">
        <v>2069</v>
      </c>
      <c r="F207" s="65">
        <v>2006</v>
      </c>
      <c r="G207" s="200" t="s">
        <v>2070</v>
      </c>
      <c r="H207" s="959" t="s">
        <v>2071</v>
      </c>
      <c r="I207" s="959">
        <v>2017</v>
      </c>
      <c r="J207" s="703" t="s">
        <v>2072</v>
      </c>
      <c r="K207" s="959" t="s">
        <v>118</v>
      </c>
      <c r="L207" s="959" t="s">
        <v>1640</v>
      </c>
      <c r="M207" s="959" t="s">
        <v>118</v>
      </c>
      <c r="N207" s="959">
        <v>37</v>
      </c>
      <c r="O207" s="959">
        <v>39</v>
      </c>
      <c r="P207" s="959">
        <v>55</v>
      </c>
      <c r="Q207" s="959" t="s">
        <v>118</v>
      </c>
      <c r="R207" s="962" t="s">
        <v>2073</v>
      </c>
      <c r="S207" s="963"/>
      <c r="T207" s="964"/>
      <c r="U207" s="959" t="s">
        <v>118</v>
      </c>
      <c r="V207" s="959" t="s">
        <v>1101</v>
      </c>
      <c r="W207" s="959" t="s">
        <v>118</v>
      </c>
      <c r="X207" s="959" t="s">
        <v>118</v>
      </c>
      <c r="Y207" s="959" t="s">
        <v>118</v>
      </c>
    </row>
    <row r="208" spans="1:25" ht="126">
      <c r="A208" s="704"/>
      <c r="B208" s="704"/>
      <c r="C208" s="960"/>
      <c r="D208" s="960"/>
      <c r="E208" s="200" t="s">
        <v>2074</v>
      </c>
      <c r="F208" s="65">
        <v>2010</v>
      </c>
      <c r="G208" s="200" t="s">
        <v>2075</v>
      </c>
      <c r="H208" s="960"/>
      <c r="I208" s="960"/>
      <c r="J208" s="704"/>
      <c r="K208" s="960"/>
      <c r="L208" s="960"/>
      <c r="M208" s="960"/>
      <c r="N208" s="960"/>
      <c r="O208" s="960"/>
      <c r="P208" s="960"/>
      <c r="Q208" s="960"/>
      <c r="R208" s="965"/>
      <c r="S208" s="966"/>
      <c r="T208" s="967"/>
      <c r="U208" s="960"/>
      <c r="V208" s="960"/>
      <c r="W208" s="960"/>
      <c r="X208" s="960"/>
      <c r="Y208" s="960"/>
    </row>
    <row r="209" spans="1:25" ht="126">
      <c r="A209" s="705"/>
      <c r="B209" s="705"/>
      <c r="C209" s="961"/>
      <c r="D209" s="961"/>
      <c r="E209" s="200" t="s">
        <v>2076</v>
      </c>
      <c r="F209" s="65">
        <v>2018</v>
      </c>
      <c r="G209" s="200" t="s">
        <v>2077</v>
      </c>
      <c r="H209" s="961"/>
      <c r="I209" s="961"/>
      <c r="J209" s="705"/>
      <c r="K209" s="961"/>
      <c r="L209" s="961"/>
      <c r="M209" s="961"/>
      <c r="N209" s="961"/>
      <c r="O209" s="961"/>
      <c r="P209" s="961"/>
      <c r="Q209" s="961"/>
      <c r="R209" s="968"/>
      <c r="S209" s="969"/>
      <c r="T209" s="970"/>
      <c r="U209" s="961"/>
      <c r="V209" s="961"/>
      <c r="W209" s="961"/>
      <c r="X209" s="961"/>
      <c r="Y209" s="961"/>
    </row>
    <row r="210" spans="1:25" ht="47.25">
      <c r="A210" s="703" t="s">
        <v>242</v>
      </c>
      <c r="B210" s="200" t="s">
        <v>2078</v>
      </c>
      <c r="C210" s="65">
        <v>25</v>
      </c>
      <c r="D210" s="65" t="s">
        <v>1117</v>
      </c>
      <c r="E210" s="200" t="s">
        <v>1093</v>
      </c>
      <c r="F210" s="200">
        <v>2018</v>
      </c>
      <c r="G210" s="200" t="s">
        <v>1453</v>
      </c>
      <c r="H210" s="200" t="s">
        <v>2079</v>
      </c>
      <c r="I210" s="200" t="s">
        <v>118</v>
      </c>
      <c r="J210" s="200" t="s">
        <v>118</v>
      </c>
      <c r="K210" s="200" t="s">
        <v>118</v>
      </c>
      <c r="L210" s="200" t="s">
        <v>2080</v>
      </c>
      <c r="M210" s="65" t="s">
        <v>118</v>
      </c>
      <c r="N210" s="65">
        <v>110</v>
      </c>
      <c r="O210" s="65">
        <v>494</v>
      </c>
      <c r="P210" s="65">
        <v>73</v>
      </c>
      <c r="Q210" s="65" t="s">
        <v>118</v>
      </c>
      <c r="R210" s="65">
        <v>1</v>
      </c>
      <c r="S210" s="65">
        <v>1</v>
      </c>
      <c r="T210" s="65">
        <v>1</v>
      </c>
      <c r="U210" s="65" t="s">
        <v>118</v>
      </c>
      <c r="V210" s="65" t="s">
        <v>1101</v>
      </c>
      <c r="W210" s="65" t="s">
        <v>1101</v>
      </c>
      <c r="X210" s="65" t="s">
        <v>1101</v>
      </c>
      <c r="Y210" s="65"/>
    </row>
    <row r="211" spans="1:25" ht="47.25">
      <c r="A211" s="705"/>
      <c r="B211" s="200" t="s">
        <v>2081</v>
      </c>
      <c r="C211" s="65">
        <v>34</v>
      </c>
      <c r="D211" s="65" t="s">
        <v>1117</v>
      </c>
      <c r="E211" s="200" t="s">
        <v>2082</v>
      </c>
      <c r="F211" s="200">
        <v>2007</v>
      </c>
      <c r="G211" s="200" t="s">
        <v>1631</v>
      </c>
      <c r="H211" s="200" t="s">
        <v>2083</v>
      </c>
      <c r="I211" s="200">
        <v>2020</v>
      </c>
      <c r="J211" s="200" t="s">
        <v>1579</v>
      </c>
      <c r="K211" s="200">
        <v>2016</v>
      </c>
      <c r="L211" s="200" t="s">
        <v>2084</v>
      </c>
      <c r="M211" s="65" t="s">
        <v>118</v>
      </c>
      <c r="N211" s="65">
        <v>70</v>
      </c>
      <c r="O211" s="65">
        <v>22</v>
      </c>
      <c r="P211" s="65">
        <v>22</v>
      </c>
      <c r="Q211" s="65" t="s">
        <v>118</v>
      </c>
      <c r="R211" s="65">
        <v>2</v>
      </c>
      <c r="S211" s="65">
        <v>1</v>
      </c>
      <c r="T211" s="65">
        <v>2</v>
      </c>
      <c r="U211" s="65" t="s">
        <v>118</v>
      </c>
      <c r="V211" s="65" t="s">
        <v>1101</v>
      </c>
      <c r="W211" s="65" t="s">
        <v>1101</v>
      </c>
      <c r="X211" s="65" t="s">
        <v>1101</v>
      </c>
      <c r="Y211" s="65"/>
    </row>
    <row r="212" spans="1:25" ht="409.5">
      <c r="A212" s="703" t="s">
        <v>2085</v>
      </c>
      <c r="B212" s="200" t="s">
        <v>2086</v>
      </c>
      <c r="C212" s="65" t="s">
        <v>2087</v>
      </c>
      <c r="D212" s="65" t="s">
        <v>1117</v>
      </c>
      <c r="E212" s="200" t="s">
        <v>2088</v>
      </c>
      <c r="F212" s="65">
        <v>1993</v>
      </c>
      <c r="G212" s="200" t="s">
        <v>2089</v>
      </c>
      <c r="H212" s="65" t="s">
        <v>2090</v>
      </c>
      <c r="I212" s="65">
        <v>2017</v>
      </c>
      <c r="J212" s="200" t="s">
        <v>2091</v>
      </c>
      <c r="K212" s="65">
        <v>2019</v>
      </c>
      <c r="L212" s="200" t="s">
        <v>1123</v>
      </c>
      <c r="M212" s="65"/>
      <c r="N212" s="200">
        <v>80</v>
      </c>
      <c r="O212" s="200">
        <v>231</v>
      </c>
      <c r="P212" s="200">
        <v>57</v>
      </c>
      <c r="Q212" s="65"/>
      <c r="R212" s="200" t="s">
        <v>2092</v>
      </c>
      <c r="S212" s="200" t="s">
        <v>2093</v>
      </c>
      <c r="T212" s="200" t="s">
        <v>2094</v>
      </c>
      <c r="U212" s="65"/>
      <c r="V212" s="65" t="s">
        <v>2095</v>
      </c>
      <c r="W212" s="65"/>
      <c r="X212" s="65"/>
      <c r="Y212" s="65"/>
    </row>
    <row r="213" spans="1:25" ht="141.75">
      <c r="A213" s="705"/>
      <c r="B213" s="200" t="s">
        <v>2096</v>
      </c>
      <c r="C213" s="65" t="s">
        <v>2097</v>
      </c>
      <c r="D213" s="65" t="s">
        <v>1117</v>
      </c>
      <c r="E213" s="200" t="s">
        <v>2098</v>
      </c>
      <c r="F213" s="65">
        <v>2011</v>
      </c>
      <c r="G213" s="200" t="s">
        <v>2099</v>
      </c>
      <c r="H213" s="65" t="s">
        <v>2100</v>
      </c>
      <c r="I213" s="65">
        <v>2018</v>
      </c>
      <c r="J213" s="200" t="s">
        <v>1686</v>
      </c>
      <c r="K213" s="65">
        <v>2019</v>
      </c>
      <c r="L213" s="65" t="s">
        <v>1971</v>
      </c>
      <c r="M213" s="65"/>
      <c r="N213" s="65">
        <v>256</v>
      </c>
      <c r="O213" s="65"/>
      <c r="P213" s="65"/>
      <c r="Q213" s="65"/>
      <c r="R213" s="200" t="s">
        <v>2101</v>
      </c>
      <c r="S213" s="65"/>
      <c r="T213" s="65"/>
      <c r="U213" s="65"/>
      <c r="V213" s="65" t="s">
        <v>2095</v>
      </c>
      <c r="W213" s="65"/>
      <c r="X213" s="65"/>
      <c r="Y213" s="65"/>
    </row>
    <row r="214" spans="1:25" ht="299.25">
      <c r="A214" s="200" t="s">
        <v>306</v>
      </c>
      <c r="B214" s="200" t="s">
        <v>2102</v>
      </c>
      <c r="C214" s="65" t="s">
        <v>2103</v>
      </c>
      <c r="D214" s="65" t="s">
        <v>1092</v>
      </c>
      <c r="E214" s="200" t="s">
        <v>2104</v>
      </c>
      <c r="F214" s="65" t="s">
        <v>2105</v>
      </c>
      <c r="G214" s="200" t="s">
        <v>2106</v>
      </c>
      <c r="H214" s="65" t="s">
        <v>1881</v>
      </c>
      <c r="I214" s="200" t="s">
        <v>2107</v>
      </c>
      <c r="J214" s="200" t="s">
        <v>2108</v>
      </c>
      <c r="K214" s="676">
        <v>43210</v>
      </c>
      <c r="L214" s="200" t="s">
        <v>1323</v>
      </c>
      <c r="M214" s="65" t="s">
        <v>1034</v>
      </c>
      <c r="N214" s="65" t="s">
        <v>2109</v>
      </c>
      <c r="O214" s="65" t="s">
        <v>2110</v>
      </c>
      <c r="P214" s="65">
        <v>0</v>
      </c>
      <c r="Q214" s="65">
        <v>0</v>
      </c>
      <c r="R214" s="200" t="s">
        <v>2111</v>
      </c>
      <c r="S214" s="200" t="s">
        <v>2112</v>
      </c>
      <c r="T214" s="65">
        <v>0</v>
      </c>
      <c r="U214" s="65">
        <v>0</v>
      </c>
      <c r="V214" s="65" t="s">
        <v>421</v>
      </c>
      <c r="W214" s="65" t="s">
        <v>421</v>
      </c>
      <c r="X214" s="65" t="s">
        <v>421</v>
      </c>
      <c r="Y214" s="65">
        <v>0</v>
      </c>
    </row>
    <row r="215" spans="1:25" ht="236.25">
      <c r="A215" s="200" t="s">
        <v>2113</v>
      </c>
      <c r="B215" s="200" t="s">
        <v>2114</v>
      </c>
      <c r="C215" s="65">
        <v>59</v>
      </c>
      <c r="D215" s="200" t="s">
        <v>2115</v>
      </c>
      <c r="E215" s="200" t="s">
        <v>2116</v>
      </c>
      <c r="F215" s="65">
        <v>1983</v>
      </c>
      <c r="G215" s="200" t="s">
        <v>2117</v>
      </c>
      <c r="H215" s="65" t="s">
        <v>2118</v>
      </c>
      <c r="I215" s="200" t="s">
        <v>2119</v>
      </c>
      <c r="J215" s="200" t="s">
        <v>2120</v>
      </c>
      <c r="K215" s="200" t="s">
        <v>2121</v>
      </c>
      <c r="L215" s="200" t="s">
        <v>2122</v>
      </c>
      <c r="M215" s="65"/>
      <c r="N215" s="65">
        <v>218</v>
      </c>
      <c r="O215" s="65">
        <v>432</v>
      </c>
      <c r="P215" s="65">
        <v>108</v>
      </c>
      <c r="Q215" s="65"/>
      <c r="R215" s="200" t="s">
        <v>2123</v>
      </c>
      <c r="S215" s="200" t="s">
        <v>2124</v>
      </c>
      <c r="T215" s="200" t="s">
        <v>2125</v>
      </c>
      <c r="U215" s="65"/>
      <c r="V215" s="65" t="s">
        <v>2126</v>
      </c>
      <c r="W215" s="65"/>
      <c r="X215" s="65"/>
      <c r="Y215" s="65" t="s">
        <v>2127</v>
      </c>
    </row>
  </sheetData>
  <sheetProtection/>
  <mergeCells count="302">
    <mergeCell ref="S1:W1"/>
    <mergeCell ref="A7:Y7"/>
    <mergeCell ref="A14:A15"/>
    <mergeCell ref="A16:A19"/>
    <mergeCell ref="A5:A6"/>
    <mergeCell ref="B5:B6"/>
    <mergeCell ref="C5:C6"/>
    <mergeCell ref="D5:D6"/>
    <mergeCell ref="V5:Y5"/>
    <mergeCell ref="N5:Q5"/>
    <mergeCell ref="R5:U5"/>
    <mergeCell ref="H5:H6"/>
    <mergeCell ref="E5:E6"/>
    <mergeCell ref="F5:F6"/>
    <mergeCell ref="G5:G6"/>
    <mergeCell ref="K5:K6"/>
    <mergeCell ref="L5:L6"/>
    <mergeCell ref="M5:M6"/>
    <mergeCell ref="I5:J5"/>
    <mergeCell ref="A20:A34"/>
    <mergeCell ref="T40:U40"/>
    <mergeCell ref="A41:A42"/>
    <mergeCell ref="B41:B42"/>
    <mergeCell ref="C41:C42"/>
    <mergeCell ref="D41:D42"/>
    <mergeCell ref="H41:H42"/>
    <mergeCell ref="I41:I42"/>
    <mergeCell ref="J41:J42"/>
    <mergeCell ref="K41:K42"/>
    <mergeCell ref="L41:L42"/>
    <mergeCell ref="M41:M42"/>
    <mergeCell ref="N41:N42"/>
    <mergeCell ref="O41:O42"/>
    <mergeCell ref="P41:P42"/>
    <mergeCell ref="Q41:Q42"/>
    <mergeCell ref="A64:A65"/>
    <mergeCell ref="A66:A68"/>
    <mergeCell ref="B67:B68"/>
    <mergeCell ref="C67:C68"/>
    <mergeCell ref="D67:D68"/>
    <mergeCell ref="Y41:Y42"/>
    <mergeCell ref="Z41:Z42"/>
    <mergeCell ref="AA41:AA42"/>
    <mergeCell ref="A44:Y44"/>
    <mergeCell ref="A45:A63"/>
    <mergeCell ref="S41:S42"/>
    <mergeCell ref="T41:T42"/>
    <mergeCell ref="U41:U42"/>
    <mergeCell ref="V41:V42"/>
    <mergeCell ref="X41:X42"/>
    <mergeCell ref="V67:V68"/>
    <mergeCell ref="W67:W68"/>
    <mergeCell ref="X67:X68"/>
    <mergeCell ref="Y67:Y68"/>
    <mergeCell ref="A69:A71"/>
    <mergeCell ref="Q67:Q68"/>
    <mergeCell ref="R67:R68"/>
    <mergeCell ref="S67:S68"/>
    <mergeCell ref="T67:T68"/>
    <mergeCell ref="U67:U68"/>
    <mergeCell ref="L67:L68"/>
    <mergeCell ref="M67:M68"/>
    <mergeCell ref="N67:N68"/>
    <mergeCell ref="O67:O68"/>
    <mergeCell ref="P67:P68"/>
    <mergeCell ref="E67:E68"/>
    <mergeCell ref="F67:F68"/>
    <mergeCell ref="G67:G68"/>
    <mergeCell ref="H67:H68"/>
    <mergeCell ref="K67:K68"/>
    <mergeCell ref="A100:A102"/>
    <mergeCell ref="A103:A104"/>
    <mergeCell ref="A105:A107"/>
    <mergeCell ref="B106:B108"/>
    <mergeCell ref="C106:C108"/>
    <mergeCell ref="A73:A75"/>
    <mergeCell ref="A77:A79"/>
    <mergeCell ref="A80:A82"/>
    <mergeCell ref="A83:A84"/>
    <mergeCell ref="A85:Y85"/>
    <mergeCell ref="N106:N108"/>
    <mergeCell ref="O106:O108"/>
    <mergeCell ref="P106:P108"/>
    <mergeCell ref="Q106:Q108"/>
    <mergeCell ref="A109:Y109"/>
    <mergeCell ref="I106:I108"/>
    <mergeCell ref="J106:J108"/>
    <mergeCell ref="K106:K108"/>
    <mergeCell ref="L106:L108"/>
    <mergeCell ref="M106:M108"/>
    <mergeCell ref="D106:D108"/>
    <mergeCell ref="E106:E108"/>
    <mergeCell ref="F106:F108"/>
    <mergeCell ref="G106:G108"/>
    <mergeCell ref="H106:H108"/>
    <mergeCell ref="X117:X118"/>
    <mergeCell ref="Y117:Y118"/>
    <mergeCell ref="P117:P118"/>
    <mergeCell ref="Q117:Q118"/>
    <mergeCell ref="R117:R118"/>
    <mergeCell ref="S117:S118"/>
    <mergeCell ref="T117:T118"/>
    <mergeCell ref="K117:K118"/>
    <mergeCell ref="L117:L118"/>
    <mergeCell ref="M117:M118"/>
    <mergeCell ref="N117:N118"/>
    <mergeCell ref="O117:O118"/>
    <mergeCell ref="J119:J122"/>
    <mergeCell ref="A119:A122"/>
    <mergeCell ref="B119:B122"/>
    <mergeCell ref="C119:C122"/>
    <mergeCell ref="D119:D122"/>
    <mergeCell ref="E119:E122"/>
    <mergeCell ref="U117:U118"/>
    <mergeCell ref="V117:V118"/>
    <mergeCell ref="W117:W118"/>
    <mergeCell ref="F117:F118"/>
    <mergeCell ref="G117:G118"/>
    <mergeCell ref="H117:H118"/>
    <mergeCell ref="I117:I118"/>
    <mergeCell ref="J117:J118"/>
    <mergeCell ref="A117:A118"/>
    <mergeCell ref="B117:B118"/>
    <mergeCell ref="C117:C118"/>
    <mergeCell ref="D117:D118"/>
    <mergeCell ref="E117:E118"/>
    <mergeCell ref="A123:Y123"/>
    <mergeCell ref="A126:A128"/>
    <mergeCell ref="A129:A130"/>
    <mergeCell ref="A131:A132"/>
    <mergeCell ref="A134:A135"/>
    <mergeCell ref="U119:U122"/>
    <mergeCell ref="V119:V122"/>
    <mergeCell ref="W119:W122"/>
    <mergeCell ref="X119:X122"/>
    <mergeCell ref="Y119:Y122"/>
    <mergeCell ref="P119:P122"/>
    <mergeCell ref="Q119:Q122"/>
    <mergeCell ref="R119:R122"/>
    <mergeCell ref="S119:S122"/>
    <mergeCell ref="T119:T122"/>
    <mergeCell ref="K119:K122"/>
    <mergeCell ref="L119:L122"/>
    <mergeCell ref="M119:M122"/>
    <mergeCell ref="N119:N122"/>
    <mergeCell ref="O119:O122"/>
    <mergeCell ref="F119:F122"/>
    <mergeCell ref="G119:G122"/>
    <mergeCell ref="H119:H122"/>
    <mergeCell ref="I119:I122"/>
    <mergeCell ref="Q136:Q137"/>
    <mergeCell ref="R136:R137"/>
    <mergeCell ref="I136:I137"/>
    <mergeCell ref="J136:J137"/>
    <mergeCell ref="K136:K137"/>
    <mergeCell ref="L136:L137"/>
    <mergeCell ref="M136:M137"/>
    <mergeCell ref="A136:A138"/>
    <mergeCell ref="B136:B137"/>
    <mergeCell ref="C136:C137"/>
    <mergeCell ref="D136:D137"/>
    <mergeCell ref="H136:H137"/>
    <mergeCell ref="X136:X137"/>
    <mergeCell ref="Y136:Y137"/>
    <mergeCell ref="A139:Y139"/>
    <mergeCell ref="A140:A143"/>
    <mergeCell ref="B140:B141"/>
    <mergeCell ref="C140:C141"/>
    <mergeCell ref="D140:D141"/>
    <mergeCell ref="H140:H141"/>
    <mergeCell ref="I140:I141"/>
    <mergeCell ref="J140:J141"/>
    <mergeCell ref="K140:K141"/>
    <mergeCell ref="L140:L141"/>
    <mergeCell ref="M140:M141"/>
    <mergeCell ref="N140:N141"/>
    <mergeCell ref="O140:O141"/>
    <mergeCell ref="P140:P141"/>
    <mergeCell ref="S136:S137"/>
    <mergeCell ref="T136:T137"/>
    <mergeCell ref="U136:U137"/>
    <mergeCell ref="V136:V137"/>
    <mergeCell ref="W136:W137"/>
    <mergeCell ref="N136:N137"/>
    <mergeCell ref="O136:O137"/>
    <mergeCell ref="P136:P137"/>
    <mergeCell ref="A150:A151"/>
    <mergeCell ref="A155:Y155"/>
    <mergeCell ref="A156:A158"/>
    <mergeCell ref="A160:A161"/>
    <mergeCell ref="A162:A163"/>
    <mergeCell ref="V140:V141"/>
    <mergeCell ref="W140:W141"/>
    <mergeCell ref="X140:X141"/>
    <mergeCell ref="Y140:Y141"/>
    <mergeCell ref="A145:A146"/>
    <mergeCell ref="R145:U146"/>
    <mergeCell ref="Q140:Q141"/>
    <mergeCell ref="R140:R141"/>
    <mergeCell ref="S140:S141"/>
    <mergeCell ref="T140:T141"/>
    <mergeCell ref="U140:U141"/>
    <mergeCell ref="P165:P167"/>
    <mergeCell ref="Q165:Q167"/>
    <mergeCell ref="F165:F167"/>
    <mergeCell ref="G165:G167"/>
    <mergeCell ref="H165:H167"/>
    <mergeCell ref="K165:K167"/>
    <mergeCell ref="L165:L167"/>
    <mergeCell ref="A165:A169"/>
    <mergeCell ref="B165:B167"/>
    <mergeCell ref="C165:C167"/>
    <mergeCell ref="D165:D167"/>
    <mergeCell ref="E165:E167"/>
    <mergeCell ref="W165:W167"/>
    <mergeCell ref="X165:X167"/>
    <mergeCell ref="Y165:Y167"/>
    <mergeCell ref="B168:B169"/>
    <mergeCell ref="C168:C169"/>
    <mergeCell ref="D168:D169"/>
    <mergeCell ref="E168:E169"/>
    <mergeCell ref="F168:F169"/>
    <mergeCell ref="G168:G169"/>
    <mergeCell ref="H168:H169"/>
    <mergeCell ref="I168:I169"/>
    <mergeCell ref="K168:K169"/>
    <mergeCell ref="L168:L169"/>
    <mergeCell ref="M168:M169"/>
    <mergeCell ref="N168:N169"/>
    <mergeCell ref="O168:O169"/>
    <mergeCell ref="R165:R167"/>
    <mergeCell ref="S165:S167"/>
    <mergeCell ref="T165:T167"/>
    <mergeCell ref="U165:U167"/>
    <mergeCell ref="V165:V167"/>
    <mergeCell ref="M165:M167"/>
    <mergeCell ref="N165:N167"/>
    <mergeCell ref="O165:O167"/>
    <mergeCell ref="A171:A172"/>
    <mergeCell ref="A173:A176"/>
    <mergeCell ref="A177:Y177"/>
    <mergeCell ref="A179:A180"/>
    <mergeCell ref="A185:A186"/>
    <mergeCell ref="U168:U169"/>
    <mergeCell ref="V168:V169"/>
    <mergeCell ref="W168:W169"/>
    <mergeCell ref="X168:X169"/>
    <mergeCell ref="Y168:Y169"/>
    <mergeCell ref="P168:P169"/>
    <mergeCell ref="Q168:Q169"/>
    <mergeCell ref="R168:R169"/>
    <mergeCell ref="S168:S169"/>
    <mergeCell ref="T168:T169"/>
    <mergeCell ref="Y201:Y202"/>
    <mergeCell ref="P201:P202"/>
    <mergeCell ref="Q201:Q202"/>
    <mergeCell ref="R201:R202"/>
    <mergeCell ref="S201:S202"/>
    <mergeCell ref="T201:T202"/>
    <mergeCell ref="A191:Y191"/>
    <mergeCell ref="A192:A194"/>
    <mergeCell ref="A195:A196"/>
    <mergeCell ref="A197:A199"/>
    <mergeCell ref="A201:A203"/>
    <mergeCell ref="B201:B202"/>
    <mergeCell ref="C201:C202"/>
    <mergeCell ref="D201:D202"/>
    <mergeCell ref="H201:H202"/>
    <mergeCell ref="I201:I202"/>
    <mergeCell ref="J201:J202"/>
    <mergeCell ref="K201:K202"/>
    <mergeCell ref="L201:L202"/>
    <mergeCell ref="M201:M202"/>
    <mergeCell ref="N201:N202"/>
    <mergeCell ref="O201:O202"/>
    <mergeCell ref="A204:A205"/>
    <mergeCell ref="A207:A209"/>
    <mergeCell ref="B207:B209"/>
    <mergeCell ref="C207:C209"/>
    <mergeCell ref="D207:D209"/>
    <mergeCell ref="U201:U202"/>
    <mergeCell ref="V201:V202"/>
    <mergeCell ref="W201:W202"/>
    <mergeCell ref="X201:X202"/>
    <mergeCell ref="Y207:Y209"/>
    <mergeCell ref="A210:A211"/>
    <mergeCell ref="A212:A213"/>
    <mergeCell ref="R207:T209"/>
    <mergeCell ref="U207:U209"/>
    <mergeCell ref="V207:V209"/>
    <mergeCell ref="W207:W209"/>
    <mergeCell ref="X207:X209"/>
    <mergeCell ref="M207:M209"/>
    <mergeCell ref="N207:N209"/>
    <mergeCell ref="O207:O209"/>
    <mergeCell ref="P207:P209"/>
    <mergeCell ref="Q207:Q209"/>
    <mergeCell ref="H207:H209"/>
    <mergeCell ref="I207:I209"/>
    <mergeCell ref="J207:J209"/>
    <mergeCell ref="K207:K209"/>
    <mergeCell ref="L207:L209"/>
  </mergeCells>
  <printOptions/>
  <pageMargins left="0.7" right="0.7" top="0.75" bottom="0.75" header="0.3" footer="0.3"/>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2020-09-29T07:20:59Z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